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Romana\Voda z mraků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Pol'!$A$1:$X$273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72" i="12"/>
  <c r="BA8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21" i="12"/>
  <c r="I21" i="12"/>
  <c r="K21" i="12"/>
  <c r="M21" i="12"/>
  <c r="O21" i="12"/>
  <c r="Q21" i="12"/>
  <c r="V21" i="12"/>
  <c r="G29" i="12"/>
  <c r="I29" i="12"/>
  <c r="K29" i="12"/>
  <c r="M29" i="12"/>
  <c r="O29" i="12"/>
  <c r="Q29" i="12"/>
  <c r="V29" i="12"/>
  <c r="G34" i="12"/>
  <c r="M34" i="12" s="1"/>
  <c r="I34" i="12"/>
  <c r="K34" i="12"/>
  <c r="O34" i="12"/>
  <c r="O8" i="12" s="1"/>
  <c r="Q34" i="12"/>
  <c r="V34" i="12"/>
  <c r="G38" i="12"/>
  <c r="M38" i="12" s="1"/>
  <c r="I38" i="12"/>
  <c r="K38" i="12"/>
  <c r="O38" i="12"/>
  <c r="Q38" i="12"/>
  <c r="V38" i="12"/>
  <c r="G48" i="12"/>
  <c r="I48" i="12"/>
  <c r="K48" i="12"/>
  <c r="M48" i="12"/>
  <c r="O48" i="12"/>
  <c r="Q48" i="12"/>
  <c r="V48" i="12"/>
  <c r="G52" i="12"/>
  <c r="I52" i="12"/>
  <c r="K52" i="12"/>
  <c r="M52" i="12"/>
  <c r="O52" i="12"/>
  <c r="Q52" i="12"/>
  <c r="V52" i="12"/>
  <c r="G57" i="12"/>
  <c r="M57" i="12" s="1"/>
  <c r="I57" i="12"/>
  <c r="K57" i="12"/>
  <c r="O57" i="12"/>
  <c r="Q57" i="12"/>
  <c r="V57" i="12"/>
  <c r="G61" i="12"/>
  <c r="M61" i="12" s="1"/>
  <c r="I61" i="12"/>
  <c r="K61" i="12"/>
  <c r="O61" i="12"/>
  <c r="Q61" i="12"/>
  <c r="V61" i="12"/>
  <c r="G66" i="12"/>
  <c r="I66" i="12"/>
  <c r="K66" i="12"/>
  <c r="M66" i="12"/>
  <c r="O66" i="12"/>
  <c r="Q66" i="12"/>
  <c r="V66" i="12"/>
  <c r="G70" i="12"/>
  <c r="I70" i="12"/>
  <c r="K70" i="12"/>
  <c r="M70" i="12"/>
  <c r="O70" i="12"/>
  <c r="Q70" i="12"/>
  <c r="V70" i="12"/>
  <c r="G74" i="12"/>
  <c r="M74" i="12" s="1"/>
  <c r="I74" i="12"/>
  <c r="K74" i="12"/>
  <c r="O74" i="12"/>
  <c r="Q74" i="12"/>
  <c r="V74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I84" i="12"/>
  <c r="K84" i="12"/>
  <c r="M84" i="12"/>
  <c r="O84" i="12"/>
  <c r="Q84" i="12"/>
  <c r="V84" i="12"/>
  <c r="G88" i="12"/>
  <c r="M88" i="12" s="1"/>
  <c r="I88" i="12"/>
  <c r="K88" i="12"/>
  <c r="O88" i="12"/>
  <c r="Q88" i="12"/>
  <c r="V88" i="12"/>
  <c r="G98" i="12"/>
  <c r="I98" i="12"/>
  <c r="O98" i="12"/>
  <c r="Q98" i="12"/>
  <c r="G99" i="12"/>
  <c r="I99" i="12"/>
  <c r="K99" i="12"/>
  <c r="K98" i="12" s="1"/>
  <c r="M99" i="12"/>
  <c r="M98" i="12" s="1"/>
  <c r="O99" i="12"/>
  <c r="Q99" i="12"/>
  <c r="V99" i="12"/>
  <c r="V98" i="12" s="1"/>
  <c r="G103" i="12"/>
  <c r="M103" i="12" s="1"/>
  <c r="I103" i="12"/>
  <c r="I102" i="12" s="1"/>
  <c r="K103" i="12"/>
  <c r="O103" i="12"/>
  <c r="O102" i="12" s="1"/>
  <c r="Q103" i="12"/>
  <c r="Q102" i="12" s="1"/>
  <c r="V103" i="12"/>
  <c r="G107" i="12"/>
  <c r="M107" i="12" s="1"/>
  <c r="I107" i="12"/>
  <c r="K107" i="12"/>
  <c r="O107" i="12"/>
  <c r="Q107" i="12"/>
  <c r="V107" i="12"/>
  <c r="G119" i="12"/>
  <c r="I119" i="12"/>
  <c r="K119" i="12"/>
  <c r="K102" i="12" s="1"/>
  <c r="M119" i="12"/>
  <c r="O119" i="12"/>
  <c r="Q119" i="12"/>
  <c r="V119" i="12"/>
  <c r="V102" i="12" s="1"/>
  <c r="G137" i="12"/>
  <c r="I137" i="12"/>
  <c r="K137" i="12"/>
  <c r="M137" i="12"/>
  <c r="O137" i="12"/>
  <c r="Q137" i="12"/>
  <c r="V137" i="12"/>
  <c r="G144" i="12"/>
  <c r="O144" i="12"/>
  <c r="G145" i="12"/>
  <c r="M145" i="12" s="1"/>
  <c r="M144" i="12" s="1"/>
  <c r="I145" i="12"/>
  <c r="I144" i="12" s="1"/>
  <c r="K145" i="12"/>
  <c r="K144" i="12" s="1"/>
  <c r="O145" i="12"/>
  <c r="Q145" i="12"/>
  <c r="Q144" i="12" s="1"/>
  <c r="V145" i="12"/>
  <c r="V144" i="12" s="1"/>
  <c r="G150" i="12"/>
  <c r="I150" i="12"/>
  <c r="K150" i="12"/>
  <c r="M150" i="12"/>
  <c r="O150" i="12"/>
  <c r="Q150" i="12"/>
  <c r="V150" i="12"/>
  <c r="G157" i="12"/>
  <c r="M157" i="12" s="1"/>
  <c r="M156" i="12" s="1"/>
  <c r="I157" i="12"/>
  <c r="I156" i="12" s="1"/>
  <c r="K157" i="12"/>
  <c r="O157" i="12"/>
  <c r="O156" i="12" s="1"/>
  <c r="Q157" i="12"/>
  <c r="Q156" i="12" s="1"/>
  <c r="V157" i="12"/>
  <c r="G161" i="12"/>
  <c r="M161" i="12" s="1"/>
  <c r="I161" i="12"/>
  <c r="K161" i="12"/>
  <c r="K156" i="12" s="1"/>
  <c r="O161" i="12"/>
  <c r="Q161" i="12"/>
  <c r="V161" i="12"/>
  <c r="V156" i="12" s="1"/>
  <c r="G172" i="12"/>
  <c r="I172" i="12"/>
  <c r="K172" i="12"/>
  <c r="M172" i="12"/>
  <c r="O172" i="12"/>
  <c r="Q172" i="12"/>
  <c r="V172" i="12"/>
  <c r="G179" i="12"/>
  <c r="M179" i="12" s="1"/>
  <c r="I179" i="12"/>
  <c r="I178" i="12" s="1"/>
  <c r="K179" i="12"/>
  <c r="O179" i="12"/>
  <c r="O178" i="12" s="1"/>
  <c r="Q179" i="12"/>
  <c r="Q178" i="12" s="1"/>
  <c r="V179" i="12"/>
  <c r="G183" i="12"/>
  <c r="M183" i="12" s="1"/>
  <c r="I183" i="12"/>
  <c r="K183" i="12"/>
  <c r="K178" i="12" s="1"/>
  <c r="O183" i="12"/>
  <c r="Q183" i="12"/>
  <c r="V183" i="12"/>
  <c r="V178" i="12" s="1"/>
  <c r="G186" i="12"/>
  <c r="I186" i="12"/>
  <c r="K186" i="12"/>
  <c r="M186" i="12"/>
  <c r="O186" i="12"/>
  <c r="Q186" i="12"/>
  <c r="V186" i="12"/>
  <c r="G190" i="12"/>
  <c r="I190" i="12"/>
  <c r="K190" i="12"/>
  <c r="M190" i="12"/>
  <c r="O190" i="12"/>
  <c r="Q190" i="12"/>
  <c r="V190" i="12"/>
  <c r="G194" i="12"/>
  <c r="M194" i="12" s="1"/>
  <c r="I194" i="12"/>
  <c r="K194" i="12"/>
  <c r="O194" i="12"/>
  <c r="Q194" i="12"/>
  <c r="V194" i="12"/>
  <c r="G198" i="12"/>
  <c r="M198" i="12" s="1"/>
  <c r="I198" i="12"/>
  <c r="K198" i="12"/>
  <c r="O198" i="12"/>
  <c r="Q198" i="12"/>
  <c r="V198" i="12"/>
  <c r="G203" i="12"/>
  <c r="I203" i="12"/>
  <c r="K203" i="12"/>
  <c r="M203" i="12"/>
  <c r="O203" i="12"/>
  <c r="Q203" i="12"/>
  <c r="V203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4" i="12"/>
  <c r="M214" i="12" s="1"/>
  <c r="I214" i="12"/>
  <c r="K214" i="12"/>
  <c r="O214" i="12"/>
  <c r="Q214" i="12"/>
  <c r="V214" i="12"/>
  <c r="G218" i="12"/>
  <c r="I218" i="12"/>
  <c r="K218" i="12"/>
  <c r="M218" i="12"/>
  <c r="O218" i="12"/>
  <c r="Q218" i="12"/>
  <c r="V218" i="12"/>
  <c r="G222" i="12"/>
  <c r="I222" i="12"/>
  <c r="K222" i="12"/>
  <c r="M222" i="12"/>
  <c r="O222" i="12"/>
  <c r="Q222" i="12"/>
  <c r="V222" i="12"/>
  <c r="G226" i="12"/>
  <c r="O226" i="12"/>
  <c r="G227" i="12"/>
  <c r="M227" i="12" s="1"/>
  <c r="M226" i="12" s="1"/>
  <c r="I227" i="12"/>
  <c r="I226" i="12" s="1"/>
  <c r="K227" i="12"/>
  <c r="K226" i="12" s="1"/>
  <c r="O227" i="12"/>
  <c r="Q227" i="12"/>
  <c r="Q226" i="12" s="1"/>
  <c r="V227" i="12"/>
  <c r="V226" i="12" s="1"/>
  <c r="I228" i="12"/>
  <c r="K228" i="12"/>
  <c r="Q228" i="12"/>
  <c r="V228" i="12"/>
  <c r="G229" i="12"/>
  <c r="G228" i="12" s="1"/>
  <c r="I229" i="12"/>
  <c r="K229" i="12"/>
  <c r="M229" i="12"/>
  <c r="M228" i="12" s="1"/>
  <c r="O229" i="12"/>
  <c r="O228" i="12" s="1"/>
  <c r="Q229" i="12"/>
  <c r="V229" i="12"/>
  <c r="G230" i="12"/>
  <c r="O230" i="12"/>
  <c r="G231" i="12"/>
  <c r="M231" i="12" s="1"/>
  <c r="M230" i="12" s="1"/>
  <c r="I231" i="12"/>
  <c r="I230" i="12" s="1"/>
  <c r="K231" i="12"/>
  <c r="K230" i="12" s="1"/>
  <c r="O231" i="12"/>
  <c r="Q231" i="12"/>
  <c r="Q230" i="12" s="1"/>
  <c r="V231" i="12"/>
  <c r="V230" i="12" s="1"/>
  <c r="G234" i="12"/>
  <c r="I234" i="12"/>
  <c r="K234" i="12"/>
  <c r="M234" i="12"/>
  <c r="O234" i="12"/>
  <c r="Q234" i="12"/>
  <c r="V234" i="12"/>
  <c r="G235" i="12"/>
  <c r="I235" i="12"/>
  <c r="K235" i="12"/>
  <c r="M235" i="12"/>
  <c r="O235" i="12"/>
  <c r="Q235" i="12"/>
  <c r="V235" i="12"/>
  <c r="G236" i="12"/>
  <c r="O236" i="12"/>
  <c r="G237" i="12"/>
  <c r="M237" i="12" s="1"/>
  <c r="M236" i="12" s="1"/>
  <c r="I237" i="12"/>
  <c r="I236" i="12" s="1"/>
  <c r="K237" i="12"/>
  <c r="K236" i="12" s="1"/>
  <c r="O237" i="12"/>
  <c r="Q237" i="12"/>
  <c r="Q236" i="12" s="1"/>
  <c r="V237" i="12"/>
  <c r="V236" i="12" s="1"/>
  <c r="G238" i="12"/>
  <c r="I238" i="12"/>
  <c r="K238" i="12"/>
  <c r="M238" i="12"/>
  <c r="O238" i="12"/>
  <c r="Q238" i="12"/>
  <c r="V238" i="12"/>
  <c r="G240" i="12"/>
  <c r="M240" i="12" s="1"/>
  <c r="M239" i="12" s="1"/>
  <c r="I240" i="12"/>
  <c r="I239" i="12" s="1"/>
  <c r="K240" i="12"/>
  <c r="O240" i="12"/>
  <c r="O239" i="12" s="1"/>
  <c r="Q240" i="12"/>
  <c r="Q239" i="12" s="1"/>
  <c r="V240" i="12"/>
  <c r="G244" i="12"/>
  <c r="M244" i="12" s="1"/>
  <c r="I244" i="12"/>
  <c r="K244" i="12"/>
  <c r="K239" i="12" s="1"/>
  <c r="O244" i="12"/>
  <c r="Q244" i="12"/>
  <c r="V244" i="12"/>
  <c r="V239" i="12" s="1"/>
  <c r="K245" i="12"/>
  <c r="V245" i="12"/>
  <c r="G246" i="12"/>
  <c r="G245" i="12" s="1"/>
  <c r="I246" i="12"/>
  <c r="K246" i="12"/>
  <c r="M246" i="12"/>
  <c r="O246" i="12"/>
  <c r="O245" i="12" s="1"/>
  <c r="Q246" i="12"/>
  <c r="V246" i="12"/>
  <c r="G251" i="12"/>
  <c r="M251" i="12" s="1"/>
  <c r="I251" i="12"/>
  <c r="I245" i="12" s="1"/>
  <c r="K251" i="12"/>
  <c r="O251" i="12"/>
  <c r="Q251" i="12"/>
  <c r="Q245" i="12" s="1"/>
  <c r="V251" i="12"/>
  <c r="G254" i="12"/>
  <c r="I254" i="12"/>
  <c r="O254" i="12"/>
  <c r="Q254" i="12"/>
  <c r="G255" i="12"/>
  <c r="I255" i="12"/>
  <c r="K255" i="12"/>
  <c r="K254" i="12" s="1"/>
  <c r="M255" i="12"/>
  <c r="M254" i="12" s="1"/>
  <c r="O255" i="12"/>
  <c r="Q255" i="12"/>
  <c r="V255" i="12"/>
  <c r="V254" i="12" s="1"/>
  <c r="G257" i="12"/>
  <c r="G256" i="12" s="1"/>
  <c r="I257" i="12"/>
  <c r="I256" i="12" s="1"/>
  <c r="K257" i="12"/>
  <c r="O257" i="12"/>
  <c r="O256" i="12" s="1"/>
  <c r="Q257" i="12"/>
  <c r="Q256" i="12" s="1"/>
  <c r="V257" i="12"/>
  <c r="G260" i="12"/>
  <c r="M260" i="12" s="1"/>
  <c r="I260" i="12"/>
  <c r="K260" i="12"/>
  <c r="K256" i="12" s="1"/>
  <c r="O260" i="12"/>
  <c r="Q260" i="12"/>
  <c r="V260" i="12"/>
  <c r="V256" i="12" s="1"/>
  <c r="G263" i="12"/>
  <c r="I263" i="12"/>
  <c r="K263" i="12"/>
  <c r="M263" i="12"/>
  <c r="O263" i="12"/>
  <c r="Q263" i="12"/>
  <c r="V263" i="12"/>
  <c r="G266" i="12"/>
  <c r="I266" i="12"/>
  <c r="K266" i="12"/>
  <c r="M266" i="12"/>
  <c r="O266" i="12"/>
  <c r="Q266" i="12"/>
  <c r="V266" i="12"/>
  <c r="G267" i="12"/>
  <c r="O267" i="12"/>
  <c r="G268" i="12"/>
  <c r="M268" i="12" s="1"/>
  <c r="M267" i="12" s="1"/>
  <c r="I268" i="12"/>
  <c r="I267" i="12" s="1"/>
  <c r="K268" i="12"/>
  <c r="K267" i="12" s="1"/>
  <c r="O268" i="12"/>
  <c r="Q268" i="12"/>
  <c r="Q267" i="12" s="1"/>
  <c r="V268" i="12"/>
  <c r="V267" i="12" s="1"/>
  <c r="I269" i="12"/>
  <c r="K269" i="12"/>
  <c r="Q269" i="12"/>
  <c r="V269" i="12"/>
  <c r="G270" i="12"/>
  <c r="G269" i="12" s="1"/>
  <c r="I270" i="12"/>
  <c r="K270" i="12"/>
  <c r="M270" i="12"/>
  <c r="M269" i="12" s="1"/>
  <c r="O270" i="12"/>
  <c r="O269" i="12" s="1"/>
  <c r="Q270" i="12"/>
  <c r="V270" i="12"/>
  <c r="AE272" i="12"/>
  <c r="AF272" i="12"/>
  <c r="I20" i="1"/>
  <c r="I19" i="1"/>
  <c r="I18" i="1"/>
  <c r="I17" i="1"/>
  <c r="I16" i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I61" i="1" l="1"/>
  <c r="J50" i="1" s="1"/>
  <c r="A26" i="1"/>
  <c r="G26" i="1"/>
  <c r="A23" i="1"/>
  <c r="G28" i="1"/>
  <c r="M245" i="12"/>
  <c r="M8" i="12"/>
  <c r="M178" i="12"/>
  <c r="M102" i="12"/>
  <c r="M257" i="12"/>
  <c r="M256" i="12" s="1"/>
  <c r="G239" i="12"/>
  <c r="G178" i="12"/>
  <c r="G156" i="12"/>
  <c r="G102" i="12"/>
  <c r="G8" i="12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J59" i="1" l="1"/>
  <c r="J51" i="1"/>
  <c r="J57" i="1"/>
  <c r="J56" i="1"/>
  <c r="J58" i="1"/>
  <c r="J53" i="1"/>
  <c r="J52" i="1"/>
  <c r="J60" i="1"/>
  <c r="J55" i="1"/>
  <c r="J54" i="1"/>
  <c r="G24" i="1"/>
  <c r="A27" i="1" s="1"/>
  <c r="A24" i="1"/>
  <c r="J61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Romana Bartolšicová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<sst xmlns="http://schemas.openxmlformats.org/spreadsheetml/2006/main" count="1001" uniqueCount="335">
  <si>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</si>
  <si>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</si>
  <si>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</si>
  <si>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</si>
  <si>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</si>
  <si>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</si>
  <si>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</si>
  <si>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</si>
  <si>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</si>
  <si>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</si>
  <si>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</si>
  <si>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</si>
  <si>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</si>
  <si>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</si>
  <si>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</si>
  <si>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</si>
  <si>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</si>
  <si>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</si>
  <si>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</si>
  <si>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</si>
  <si>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</si>
  <si>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</si>
  <si>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</si>
  <si>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</si>
  <si>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</si>
  <si>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</si>
  <si>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</si>
  <si>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</si>
  <si>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</si>
  <si>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</si>
  <si>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</si>
  <si>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</si>
  <si>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</si>
  <si>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</si>
  <si>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</si>
  <si>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</si>
  <si>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</si>
  <si>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</si>
  <si>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</si>
  <si>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</si>
  <si>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</si>
  <si>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</si>
  <si>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</si>
  <si>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</si>
  <si>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SO 02 Nádrže na vodu Zámek</t>
  </si>
  <si>
    <t>Nádrže na vodu Zámek</t>
  </si>
  <si>
    <t>Objekt:</t>
  </si>
  <si>
    <t>Rozpočet:</t>
  </si>
  <si>
    <t>2021-026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</si>
  <si>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</si>
  <si>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</si>
  <si>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</si>
  <si>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</si>
  <si>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</si>
  <si>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</si>
  <si>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</si>
  <si>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</si>
  <si>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</si>
  <si>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</si>
  <si>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</si>
  <si>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</si>
  <si>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</si>
  <si>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</si>
  <si>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</si>
  <si>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</si>
  <si>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997</t>
  </si>
  <si>
    <t>Přesun sutě</t>
  </si>
  <si>
    <t>998</t>
  </si>
  <si>
    <t>Přesun hmot</t>
  </si>
  <si>
    <t>OST</t>
  </si>
  <si>
    <t>Ostatní</t>
  </si>
  <si>
    <t>VRN</t>
  </si>
  <si>
    <t>Vedlejší rozpočtové náklady</t>
  </si>
  <si>
    <t>721</t>
  </si>
  <si>
    <t>Zdravotechnika - vnitřní kanalizace</t>
  </si>
  <si>
    <t>741</t>
  </si>
  <si>
    <t>Elektroinstalace - silnoproud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</si>
  <si>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</si>
  <si>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</si>
  <si>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</si>
  <si>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</si>
  <si>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</si>
  <si>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</si>
  <si>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</si>
  <si>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</si>
  <si>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</si>
  <si>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</si>
  <si>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</si>
  <si>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</si>
  <si>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</si>
  <si>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</si>
  <si>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</si>
  <si>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</si>
  <si>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</si>
  <si>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</si>
  <si>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</si>
  <si>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</si>
  <si>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</si>
  <si>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</si>
  <si>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</si>
  <si>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</si>
  <si>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</si>
  <si>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</si>
  <si>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</si>
  <si>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</si>
  <si>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</si>
  <si>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</si>
  <si>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113107312</t>
  </si>
  <si>
    <t>Odstranění podkladů nebo krytů strojně plochy jednotlivě do 50 m2 spřemístěním hmot na skládku na, vzdálenost do 3 m nebo s naložením na dopravní prostředek zkameniva těženého, o tl. vrstvy přes 100</t>
  </si>
  <si>
    <t>m2</t>
  </si>
  <si>
    <t>URS</t>
  </si>
  <si>
    <t>ÚRS 18 02</t>
  </si>
  <si>
    <t>Práce</t>
  </si>
  <si>
    <t>POL1_1</t>
  </si>
  <si>
    <t>do 200 mm</t>
  </si>
  <si>
    <t>POP</t>
  </si>
  <si>
    <t xml:space="preserve">výkres C.2.2 : </t>
  </si>
  <si>
    <t>VV</t>
  </si>
  <si>
    <t xml:space="preserve">povrch mlatových chodníků : </t>
  </si>
  <si>
    <t xml:space="preserve">kanalizace : </t>
  </si>
  <si>
    <t xml:space="preserve">(20+9,96)*1 : </t>
  </si>
  <si>
    <t xml:space="preserve">(42+22)*1 : </t>
  </si>
  <si>
    <t xml:space="preserve">voda : </t>
  </si>
  <si>
    <t xml:space="preserve">2,9*1 : </t>
  </si>
  <si>
    <t xml:space="preserve">elektro : </t>
  </si>
  <si>
    <t xml:space="preserve">7*1 : </t>
  </si>
  <si>
    <t>103,86</t>
  </si>
  <si>
    <t>121101102</t>
  </si>
  <si>
    <t>Sejmutí ornice nebo lesní půdy s vodorovným přemístěním na hromady v místě upotřebení nebo na, dočasné či trvalé skládky se složením, na vzdálenost přes 50 do 100 m</t>
  </si>
  <si>
    <t>m3</t>
  </si>
  <si>
    <t xml:space="preserve">36*1*0,15 : </t>
  </si>
  <si>
    <t xml:space="preserve">přepad : </t>
  </si>
  <si>
    <t xml:space="preserve">(22,3+25,6+6,3)*1*0,15 : </t>
  </si>
  <si>
    <t xml:space="preserve">(12,6+8+1+5,7+0,5)*1*0,15 : </t>
  </si>
  <si>
    <t>17,7</t>
  </si>
  <si>
    <t>131201201</t>
  </si>
  <si>
    <t>Hloubení zapažených jam a zářezů s urovnáním dna do předepsaného profilu a spádu v hornině tř. 3 do, 100 m3</t>
  </si>
  <si>
    <t xml:space="preserve">akumulační nádrže : </t>
  </si>
  <si>
    <t>5,11*3,84*3,6</t>
  </si>
  <si>
    <t>4,71*4,88*3,6</t>
  </si>
  <si>
    <t>131201209</t>
  </si>
  <si>
    <t>Hloubení zapažených jam a zářezů s urovnáním dna do předepsaného profilu a spádu Příplatek k cenám, za lepivost horniny tř. 3</t>
  </si>
  <si>
    <t>153,38592</t>
  </si>
  <si>
    <t>132201101</t>
  </si>
  <si>
    <t>Hloubení zapažených i nezapažených rýh šířky do 600 mm s urovnáním dna do předepsaného profilu a, spádu v hornině tř. 3 do 100 m3</t>
  </si>
  <si>
    <t>(22,3+34,6+25,2+36)*0,8*1</t>
  </si>
  <si>
    <t>(15+25,2)*0,6*1,3</t>
  </si>
  <si>
    <t>(42,6+16,8)*0,8*1</t>
  </si>
  <si>
    <t/>
  </si>
  <si>
    <t>71,6*1*0,6</t>
  </si>
  <si>
    <t>132201109</t>
  </si>
  <si>
    <t>Hloubení zapažených i nezapažených rýh šířky do 600 mm s urovnáním dna do předepsaného profilu a, spádu v hornině tř. 3 Příplatek k cenám za lepivost horniny tř. 3</t>
  </si>
  <si>
    <t>216,316</t>
  </si>
  <si>
    <t>151101201</t>
  </si>
  <si>
    <t>Zřízení pažení stěn výkopu bez rozepření nebo vzepření příložné, hloubky do 4 m</t>
  </si>
  <si>
    <t>(5,11+3,84)*2*3,6</t>
  </si>
  <si>
    <t>(4,71+4,88)*2*3,6</t>
  </si>
  <si>
    <t>151101211</t>
  </si>
  <si>
    <t>Odstranění pažení stěn výkopu s uložením pažin na vzdálenost do 3 m od okraje výkopu příložné,, hloubky do 4 m</t>
  </si>
  <si>
    <t>133,488</t>
  </si>
  <si>
    <t>151101301</t>
  </si>
  <si>
    <t>Zřízení rozepření zapažených stěn výkopů spotřebným přepažováním při roubení příložném, hloubky do 4, m</t>
  </si>
  <si>
    <t>(5,11+3,84)*2*3,6*1,5</t>
  </si>
  <si>
    <t>(4,71+4,88)*2*3,6*1,5</t>
  </si>
  <si>
    <t>151101311</t>
  </si>
  <si>
    <t>Odstranění rozepření stěn výkopů s uložením materiálu na vzdálenost do 3 m od okraje výkopu roubení, příložného, hloubky do 4 m</t>
  </si>
  <si>
    <t>200,232</t>
  </si>
  <si>
    <t>161101101</t>
  </si>
  <si>
    <t>Svislé přemístění výkopku bez naložení do dopravní nádoby avšak s vyprázdněním dopravní nádoby na, hromadu nebo do dopravního prostředku z horniny tř. 1 až 4, při hloubce výkopu přes 1 do 2,5 m</t>
  </si>
  <si>
    <t>153,38592+216,316</t>
  </si>
  <si>
    <t>162701105</t>
  </si>
  <si>
    <t>Vodorovné přemístění výkopku nebo sypaniny po suchu na obvyklém dopravním prostředku, bez naložení, výkopku, avšak se složením bez rozhrnutí z horniny tř. 1 až 4 na vzdálenost přes 9 000 do 10 000 m</t>
  </si>
  <si>
    <t>369,70192-91,963</t>
  </si>
  <si>
    <t>171201201</t>
  </si>
  <si>
    <t>Uložení sypaniny na skládky</t>
  </si>
  <si>
    <t xml:space="preserve">189,203 : </t>
  </si>
  <si>
    <t>277,73892</t>
  </si>
  <si>
    <t>171201211</t>
  </si>
  <si>
    <t>Poplatek za uložení stavebního odpadu na skládce (skládkovné) zeminy a kameniva zatříděného do, Katalogu odpadů pod kódem 170 504</t>
  </si>
  <si>
    <t>t</t>
  </si>
  <si>
    <t>277,73892*2</t>
  </si>
  <si>
    <t>174101101</t>
  </si>
  <si>
    <t>Zásyp sypaninou z jakékoliv horniny s uložením výkopku ve vrstvách se zhutněním jam, šachet, rýh, nebo kolem objektů v těchto vykopávkách</t>
  </si>
  <si>
    <t>(177,5+40,2)*0,8*0,45</t>
  </si>
  <si>
    <t>175101201R00</t>
  </si>
  <si>
    <t>Obsyp objektů bez prohození sypaniny</t>
  </si>
  <si>
    <t>800-1</t>
  </si>
  <si>
    <t>RTS 21/ I</t>
  </si>
  <si>
    <t>Indiv</t>
  </si>
  <si>
    <t>sypaninou z vhodných hornin tř. 1 - 4 nebo materiálem, uloženým ve vzdálenosti do 30 m od vnějšího kraje objektu, pro jakoukoliv míru zhutnění,</t>
  </si>
  <si>
    <t>SPI</t>
  </si>
  <si>
    <t xml:space="preserve">5,52*4,24*3,2 : </t>
  </si>
  <si>
    <t xml:space="preserve">odpočet akumulačních nádrží : </t>
  </si>
  <si>
    <t xml:space="preserve">-(3,52*2,24*2,285+0,65*0,87*0,495) : </t>
  </si>
  <si>
    <t>113,196</t>
  </si>
  <si>
    <t>451572111R00</t>
  </si>
  <si>
    <t>Lože pod potrubí, stoky a drobné objekty z kameniva drobného těženého 0÷4 mm</t>
  </si>
  <si>
    <t>827-1</t>
  </si>
  <si>
    <t>Kalkul</t>
  </si>
  <si>
    <t>POL1_</t>
  </si>
  <si>
    <t>v otevřeném výkopu,</t>
  </si>
  <si>
    <t>(177,5+40,2)*0,8*0,1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</si>
  <si>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</si>
  <si>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</si>
  <si>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</si>
  <si>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</si>
  <si>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42,6*4,5</t>
  </si>
  <si>
    <t>15,5*4,5</t>
  </si>
  <si>
    <t>175151101</t>
  </si>
  <si>
    <t>Obsypání potrubí strojně sypaninou z vhodných hornin tř. 1 až 4 nebo materiálem připraveným podél, výkopu ve vzdálenosti do 3 m od jeho kraje, pro jakoukoliv hloubku výkopu a míru zhutnění bez</t>
  </si>
  <si>
    <t>prohození sypaniny</t>
  </si>
  <si>
    <t xml:space="preserve">(20+36+9,96)*1*0,3 : </t>
  </si>
  <si>
    <t xml:space="preserve">(42+22)*1*0,3 : </t>
  </si>
  <si>
    <t xml:space="preserve">(22,3+25,6+6,3)*1*0,3 : </t>
  </si>
  <si>
    <t xml:space="preserve">(12,6+8+1+5,7+0,5)*1*0,3 : </t>
  </si>
  <si>
    <t xml:space="preserve">7*1*0,3 : </t>
  </si>
  <si>
    <t>65,688</t>
  </si>
  <si>
    <t>58337308</t>
  </si>
  <si>
    <t>štěrkopísek frakce 0/2 třída B</t>
  </si>
  <si>
    <t>Specifikace</t>
  </si>
  <si>
    <t>POL3_0</t>
  </si>
  <si>
    <t xml:space="preserve">obsyp akumulační nádrže : </t>
  </si>
  <si>
    <t xml:space="preserve">178,884*2 'Přepočtené koeficientem množství : </t>
  </si>
  <si>
    <t>357,768-262,98806</t>
  </si>
  <si>
    <t>583315054R</t>
  </si>
  <si>
    <t>kamenivo přírodní těžené frakce 8,0 až 16,0 mm; třída B; Středočeský kraj</t>
  </si>
  <si>
    <t>SPCM</t>
  </si>
  <si>
    <t>POL3_</t>
  </si>
  <si>
    <t>5,52*4,24*3,2 : 5,52*4,24*3,2*2</t>
  </si>
  <si>
    <t>-(3,52*2,24*2,285+0,65*0,87*0,495)</t>
  </si>
  <si>
    <t>382411</t>
  </si>
  <si>
    <t>Osazení plastové jímky z polypropylenu PP objemu 10000 l</t>
  </si>
  <si>
    <t>kus</t>
  </si>
  <si>
    <t>Vlastní</t>
  </si>
  <si>
    <t xml:space="preserve">1 : </t>
  </si>
  <si>
    <t>2</t>
  </si>
  <si>
    <t>56231</t>
  </si>
  <si>
    <t>jímka plastová 10 000l + poklop PE mini, universální síťový filtr, přepadový filtr s mřížkou,, manžeta spanfix, vtokové hrdlo, ponorné čerpadlo s plovoucím sáním funkce start/stop, vodní zásuvka</t>
  </si>
  <si>
    <t>pro připojení hadice</t>
  </si>
  <si>
    <t>561121103</t>
  </si>
  <si>
    <t>Zřízení podkladu nebo ochranné vrstvy vozovky z mechanicky zpevněné zeminy MZ bez přidání pojiva, nebo vylepšovacího materiálu, s rozprostřením, vlhčením, promísením a zhutněním, tloušťka po</t>
  </si>
  <si>
    <t>zhutnění 100 mm</t>
  </si>
  <si>
    <t>zpevněné plochy mlatové chodníky : (24+51,1+25,5)*4,5</t>
  </si>
  <si>
    <t>58331201</t>
  </si>
  <si>
    <t>štěrkopísek netříděný</t>
  </si>
  <si>
    <t xml:space="preserve">zpevněné plochy mlatové chodníky : </t>
  </si>
  <si>
    <t>kanalizace : 452,7*2</t>
  </si>
  <si>
    <t>564861111RT2</t>
  </si>
  <si>
    <t>Podklad ze štěrkodrti s rozprostřením a zhutněním frakce 0-32 mm, tloušťka po zhutnění 200 mm</t>
  </si>
  <si>
    <t>822-1</t>
  </si>
  <si>
    <t xml:space="preserve">5,52*4,24 : </t>
  </si>
  <si>
    <t>46,81</t>
  </si>
  <si>
    <t>871161121R00</t>
  </si>
  <si>
    <t>Montáž potrubí z plastických hmot z tlakových trubek polyetylenových, vnějšího průměru 32 mm</t>
  </si>
  <si>
    <t>m</t>
  </si>
  <si>
    <t>40,2</t>
  </si>
  <si>
    <t>286136743R</t>
  </si>
  <si>
    <t>trubka vícevrstvá PE100 RC; PE100 RC; PE100 RC; hladká; SDR 11,0; da = 32,0 mm; di = 26,0 mm; s = 3,00 mm;  použití pro vodovody</t>
  </si>
  <si>
    <t>871265211</t>
  </si>
  <si>
    <t>Kanalizační potrubí ztvrdého PVC v otevřeném výkopu ve sklonu do 20 %, hladkého plnostěnného, jednovrstvého, tuhost třídy SN 4 DN 110</t>
  </si>
  <si>
    <t xml:space="preserve">napojení do uličních vpustí : </t>
  </si>
  <si>
    <t xml:space="preserve">2+2 : </t>
  </si>
  <si>
    <t>871311111R00</t>
  </si>
  <si>
    <t>Montáž potrubí z plastických hmot z tlakových trubek z tvrdého PVC těsněných gumovým kroužkem, vnějšího průměru 160 mm</t>
  </si>
  <si>
    <t>177,5</t>
  </si>
  <si>
    <t>28611151.AR</t>
  </si>
  <si>
    <t>trubka plastová kanalizační PVC; hladká, s hrdlem; Sn 4 kN/m2; D = 160,0 mm; s = 4,00 mm; l = 1000,0 mm</t>
  </si>
  <si>
    <t>877265211</t>
  </si>
  <si>
    <t>Montáž tvarovek na kanalizačním potrubí z trub zplastu ztvrdého PVC nebo z polypropylenu v otevřeném, výkopu jednoosých DN 110</t>
  </si>
  <si>
    <t xml:space="preserve">7 : </t>
  </si>
  <si>
    <t xml:space="preserve">10 : </t>
  </si>
  <si>
    <t>17</t>
  </si>
  <si>
    <t>28611353</t>
  </si>
  <si>
    <t>koleno kanalizační PVC KG 110x87°</t>
  </si>
  <si>
    <t>7</t>
  </si>
  <si>
    <t>28611351</t>
  </si>
  <si>
    <t>koleno kanalizační PVC KG 110x45°</t>
  </si>
  <si>
    <t>10</t>
  </si>
  <si>
    <t>877265221</t>
  </si>
  <si>
    <t>Montáž tvarovek na kanalizačním potrubí z trub zplastu ztvrdého PVC nebo z polypropylenu v otevřeném, výkopu dvouosých DN 110</t>
  </si>
  <si>
    <t xml:space="preserve">6 : </t>
  </si>
  <si>
    <t>6</t>
  </si>
  <si>
    <t>28611387</t>
  </si>
  <si>
    <t>odbočka kanalizační PVC s hrdlem 110/110/45°</t>
  </si>
  <si>
    <t>877315221</t>
  </si>
  <si>
    <t>Montáž tvarovek na kanalizačním potrubí z trub zplastu ztvrdého PVC nebo z polypropylenu v otevřeném, výkopu dvouosých DN 160</t>
  </si>
  <si>
    <t>28611390</t>
  </si>
  <si>
    <t>odbočka kanalizační plastová s hrdlem KG 150/110/45°</t>
  </si>
  <si>
    <t>997221551</t>
  </si>
  <si>
    <t>Vodorovná doprava suti bez naložení, ale se složením a s hrubým urovnáním ze sypkých materiálů, na, vzdálenost do 1km</t>
  </si>
  <si>
    <t>8-01</t>
  </si>
  <si>
    <t>D+M revizní šachty DN425</t>
  </si>
  <si>
    <t>997221559</t>
  </si>
  <si>
    <t>Vodorovná doprava suti bez naložení, ale se složením a s hrubým urovnáním Příplatek kceně za každý, další i započatý 1 km přes 1 km</t>
  </si>
  <si>
    <t xml:space="preserve">31,158*9 : </t>
  </si>
  <si>
    <t>280,422</t>
  </si>
  <si>
    <t>997221611</t>
  </si>
  <si>
    <t>Nakládání na dopravní prostředky pro vodorovnou dopravu suti</t>
  </si>
  <si>
    <t>997221855</t>
  </si>
  <si>
    <t>998223011</t>
  </si>
  <si>
    <t>Přesun hmot pro pozemní komunikace s krytem dlážděným dopravní vzdálenost do 200 m jakékoliv délky, objektu</t>
  </si>
  <si>
    <t>998276101</t>
  </si>
  <si>
    <t>Přesun hmot pro trubní vedení hloubené ztrub z plastických hmot nebo sklolaminátových pro vodovody, nebo kanalizace v otevřeném výkopu dopravní vzdálenost do 15 m</t>
  </si>
  <si>
    <t>721242115</t>
  </si>
  <si>
    <t>Lapače střešních splavenin polypropylenové (PP) s kulovým kloubem na odtoku DN 110</t>
  </si>
  <si>
    <t>POL1_7</t>
  </si>
  <si>
    <t>998721201</t>
  </si>
  <si>
    <t>Přesun hmot pro vnitřní kanalizace stanovený procentní sazbou (%) z ceny vodorovná dopravní, vzdálenost do 50 m v objektech výšky do 6 m</t>
  </si>
  <si>
    <t>741122122</t>
  </si>
  <si>
    <t>Montáž kabelů měděných bez ukončení uložených v trubkách zatažených plných kulatých nebo, bezhalogenových (CYKY) počtu a průřezu žil 3x1,5 až 6 mm2</t>
  </si>
  <si>
    <t xml:space="preserve">prodlužovací kabel od čerpadla : </t>
  </si>
  <si>
    <t xml:space="preserve">(8,7+0,4+1,5+0,9+40+1) : </t>
  </si>
  <si>
    <t xml:space="preserve">(1,3+2,4+8,8+0,7) : </t>
  </si>
  <si>
    <t>65,7</t>
  </si>
  <si>
    <t>34111030</t>
  </si>
  <si>
    <t>kabel silový s Cu jádrem 1 kV 3x1,5mm2</t>
  </si>
  <si>
    <t>71,6</t>
  </si>
  <si>
    <t>8-02</t>
  </si>
  <si>
    <t>D+M nadzemního výtokového ventilu</t>
  </si>
  <si>
    <t>741320435</t>
  </si>
  <si>
    <t>Montáž jističů se zapojením vodičů čtyřpólových nn do 160 A ve skříni</t>
  </si>
  <si>
    <t xml:space="preserve">1+1 : </t>
  </si>
  <si>
    <t>35822610</t>
  </si>
  <si>
    <t>jistič 3-pól. D - distribuční, Ir = 125-160 A, třmen. svorky pro 2,5-95 mm2</t>
  </si>
  <si>
    <t>741810001</t>
  </si>
  <si>
    <t>Zkoušky a prohlídky elektrických rozvodů a zařízení celková prohlídka a vyhotovení revizní zprávy, pro objem montážních prací do 100 tis. Kč</t>
  </si>
  <si>
    <t>998741201</t>
  </si>
  <si>
    <t>Přesun hmot pro silnoproud stanovený procentní sazbou (%) z ceny vodorovná dopravní vzdálenost do 50, m v objektech výšky do 6 m</t>
  </si>
  <si>
    <t>OST 01</t>
  </si>
  <si>
    <t>Vytýčení podzemních sítí</t>
  </si>
  <si>
    <t>kpl</t>
  </si>
  <si>
    <t>VRN 01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</si>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</sst>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-aplik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MMF8jQ656mp5vqBdXkI0e0o3JqaAsLxwUdM5abyckyhPLOQufIUsA7tdY45CwVkiBvP2T/XoJ0AC6Ej4gux0ZQ==" saltValue="aimmZhcBhnHfaL/hqtqzh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45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1874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SUMIF(F50:F60,A16,I50:I60)+SUMIF(F50:F60,"PSU",I50:I60)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SUMIF(F50:F60,A17,I50:I60)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SUMIF(F50:F60,A18,I50:I60)</f>
        <v>0</v>
      </c>
      <c r="J18" s="85"/>
    </row>
    <row r="19" spans="1:10" ht="23.25" customHeight="1" x14ac:dyDescent="0.2">
      <c r="A19" s="196" t="s">
        <v>77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SUMIF(F50:F60,A19,I50:I60)</f>
        <v>0</v>
      </c>
      <c r="J19" s="85"/>
    </row>
    <row r="20" spans="1:10" ht="23.25" customHeight="1" x14ac:dyDescent="0.2">
      <c r="A20" s="196" t="s">
        <v>78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SUMIF(F50:F60,A20,I50:I60)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49</v>
      </c>
      <c r="C39" s="148"/>
      <c r="D39" s="148"/>
      <c r="E39" s="148"/>
      <c r="F39" s="149">
        <f>'01 01 Pol'!AE272</f>
        <v>0</v>
      </c>
      <c r="G39" s="150">
        <f>'01 01 Pol'!AF272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50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'01 01 Pol'!AE272</f>
        <v>0</v>
      </c>
      <c r="G41" s="156">
        <f>'01 01 Pol'!AF272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Pol'!AE272</f>
        <v>0</v>
      </c>
      <c r="G42" s="151">
        <f>'01 01 Pol'!AF272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51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53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54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55</v>
      </c>
      <c r="C50" s="185" t="s">
        <v>56</v>
      </c>
      <c r="D50" s="186"/>
      <c r="E50" s="186"/>
      <c r="F50" s="192" t="s">
        <v>24</v>
      </c>
      <c r="G50" s="193"/>
      <c r="H50" s="193"/>
      <c r="I50" s="193">
        <f>'01 01 Pol'!G8+'01 01 Pol'!G102</f>
        <v>0</v>
      </c>
      <c r="J50" s="190" t="str">
        <f>IF(I61=0,"",I50/I61*100)</f>
        <v/>
      </c>
    </row>
    <row r="51" spans="1:10" ht="36.75" customHeight="1" x14ac:dyDescent="0.2">
      <c r="A51" s="179"/>
      <c r="B51" s="184" t="s">
        <v>57</v>
      </c>
      <c r="C51" s="185" t="s">
        <v>58</v>
      </c>
      <c r="D51" s="186"/>
      <c r="E51" s="186"/>
      <c r="F51" s="192" t="s">
        <v>24</v>
      </c>
      <c r="G51" s="193"/>
      <c r="H51" s="193"/>
      <c r="I51" s="193">
        <f>'01 01 Pol'!G144</f>
        <v>0</v>
      </c>
      <c r="J51" s="190" t="str">
        <f>IF(I61=0,"",I51/I61*100)</f>
        <v/>
      </c>
    </row>
    <row r="52" spans="1:10" ht="36.75" customHeight="1" x14ac:dyDescent="0.2">
      <c r="A52" s="179"/>
      <c r="B52" s="184" t="s">
        <v>59</v>
      </c>
      <c r="C52" s="185" t="s">
        <v>60</v>
      </c>
      <c r="D52" s="186"/>
      <c r="E52" s="186"/>
      <c r="F52" s="192" t="s">
        <v>24</v>
      </c>
      <c r="G52" s="193"/>
      <c r="H52" s="193"/>
      <c r="I52" s="193">
        <f>'01 01 Pol'!G98</f>
        <v>0</v>
      </c>
      <c r="J52" s="190" t="str">
        <f>IF(I61=0,"",I52/I61*100)</f>
        <v/>
      </c>
    </row>
    <row r="53" spans="1:10" ht="36.75" customHeight="1" x14ac:dyDescent="0.2">
      <c r="A53" s="179"/>
      <c r="B53" s="184" t="s">
        <v>61</v>
      </c>
      <c r="C53" s="185" t="s">
        <v>62</v>
      </c>
      <c r="D53" s="186"/>
      <c r="E53" s="186"/>
      <c r="F53" s="192" t="s">
        <v>24</v>
      </c>
      <c r="G53" s="193"/>
      <c r="H53" s="193"/>
      <c r="I53" s="193">
        <f>'01 01 Pol'!G156</f>
        <v>0</v>
      </c>
      <c r="J53" s="190" t="str">
        <f>IF(I61=0,"",I53/I61*100)</f>
        <v/>
      </c>
    </row>
    <row r="54" spans="1:10" ht="36.75" customHeight="1" x14ac:dyDescent="0.2">
      <c r="A54" s="179"/>
      <c r="B54" s="184" t="s">
        <v>63</v>
      </c>
      <c r="C54" s="185" t="s">
        <v>64</v>
      </c>
      <c r="D54" s="186"/>
      <c r="E54" s="186"/>
      <c r="F54" s="192" t="s">
        <v>24</v>
      </c>
      <c r="G54" s="193"/>
      <c r="H54" s="193"/>
      <c r="I54" s="193">
        <f>'01 01 Pol'!G178+'01 01 Pol'!G228+'01 01 Pol'!G254</f>
        <v>0</v>
      </c>
      <c r="J54" s="190" t="str">
        <f>IF(I61=0,"",I54/I61*100)</f>
        <v/>
      </c>
    </row>
    <row r="55" spans="1:10" ht="36.75" customHeight="1" x14ac:dyDescent="0.2">
      <c r="A55" s="179"/>
      <c r="B55" s="184" t="s">
        <v>65</v>
      </c>
      <c r="C55" s="185" t="s">
        <v>66</v>
      </c>
      <c r="D55" s="186"/>
      <c r="E55" s="186"/>
      <c r="F55" s="192" t="s">
        <v>24</v>
      </c>
      <c r="G55" s="193"/>
      <c r="H55" s="193"/>
      <c r="I55" s="193">
        <f>'01 01 Pol'!G226+'01 01 Pol'!G230</f>
        <v>0</v>
      </c>
      <c r="J55" s="190" t="str">
        <f>IF(I61=0,"",I55/I61*100)</f>
        <v/>
      </c>
    </row>
    <row r="56" spans="1:10" ht="36.75" customHeight="1" x14ac:dyDescent="0.2">
      <c r="A56" s="179"/>
      <c r="B56" s="184" t="s">
        <v>67</v>
      </c>
      <c r="C56" s="185" t="s">
        <v>68</v>
      </c>
      <c r="D56" s="186"/>
      <c r="E56" s="186"/>
      <c r="F56" s="192" t="s">
        <v>24</v>
      </c>
      <c r="G56" s="193"/>
      <c r="H56" s="193"/>
      <c r="I56" s="193">
        <f>'01 01 Pol'!G236</f>
        <v>0</v>
      </c>
      <c r="J56" s="190" t="str">
        <f>IF(I61=0,"",I56/I61*100)</f>
        <v/>
      </c>
    </row>
    <row r="57" spans="1:10" ht="36.75" customHeight="1" x14ac:dyDescent="0.2">
      <c r="A57" s="179"/>
      <c r="B57" s="184" t="s">
        <v>69</v>
      </c>
      <c r="C57" s="185" t="s">
        <v>70</v>
      </c>
      <c r="D57" s="186"/>
      <c r="E57" s="186"/>
      <c r="F57" s="192" t="s">
        <v>24</v>
      </c>
      <c r="G57" s="193"/>
      <c r="H57" s="193"/>
      <c r="I57" s="193">
        <f>'01 01 Pol'!G267</f>
        <v>0</v>
      </c>
      <c r="J57" s="190" t="str">
        <f>IF(I61=0,"",I57/I61*100)</f>
        <v/>
      </c>
    </row>
    <row r="58" spans="1:10" ht="36.75" customHeight="1" x14ac:dyDescent="0.2">
      <c r="A58" s="179"/>
      <c r="B58" s="184" t="s">
        <v>71</v>
      </c>
      <c r="C58" s="185" t="s">
        <v>72</v>
      </c>
      <c r="D58" s="186"/>
      <c r="E58" s="186"/>
      <c r="F58" s="192" t="s">
        <v>24</v>
      </c>
      <c r="G58" s="193"/>
      <c r="H58" s="193"/>
      <c r="I58" s="193">
        <f>'01 01 Pol'!G269</f>
        <v>0</v>
      </c>
      <c r="J58" s="190" t="str">
        <f>IF(I61=0,"",I58/I61*100)</f>
        <v/>
      </c>
    </row>
    <row r="59" spans="1:10" ht="36.75" customHeight="1" x14ac:dyDescent="0.2">
      <c r="A59" s="179"/>
      <c r="B59" s="184" t="s">
        <v>73</v>
      </c>
      <c r="C59" s="185" t="s">
        <v>74</v>
      </c>
      <c r="D59" s="186"/>
      <c r="E59" s="186"/>
      <c r="F59" s="192" t="s">
        <v>25</v>
      </c>
      <c r="G59" s="193"/>
      <c r="H59" s="193"/>
      <c r="I59" s="193">
        <f>'01 01 Pol'!G239</f>
        <v>0</v>
      </c>
      <c r="J59" s="190" t="str">
        <f>IF(I61=0,"",I59/I61*100)</f>
        <v/>
      </c>
    </row>
    <row r="60" spans="1:10" ht="36.75" customHeight="1" x14ac:dyDescent="0.2">
      <c r="A60" s="179"/>
      <c r="B60" s="184" t="s">
        <v>75</v>
      </c>
      <c r="C60" s="185" t="s">
        <v>76</v>
      </c>
      <c r="D60" s="186"/>
      <c r="E60" s="186"/>
      <c r="F60" s="192" t="s">
        <v>25</v>
      </c>
      <c r="G60" s="193"/>
      <c r="H60" s="193"/>
      <c r="I60" s="193">
        <f>'01 01 Pol'!G245+'01 01 Pol'!G256</f>
        <v>0</v>
      </c>
      <c r="J60" s="190" t="str">
        <f>IF(I61=0,"",I60/I61*100)</f>
        <v/>
      </c>
    </row>
    <row r="61" spans="1:10" ht="25.5" customHeight="1" x14ac:dyDescent="0.2">
      <c r="A61" s="180"/>
      <c r="B61" s="187" t="s">
        <v>1</v>
      </c>
      <c r="C61" s="188"/>
      <c r="D61" s="189"/>
      <c r="E61" s="189"/>
      <c r="F61" s="194"/>
      <c r="G61" s="195"/>
      <c r="H61" s="195"/>
      <c r="I61" s="195">
        <f>SUM(I50:I60)</f>
        <v>0</v>
      </c>
      <c r="J61" s="191">
        <f>SUM(J50:J60)</f>
        <v>0</v>
      </c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</sheetData>
  <sheetProtection algorithmName="SHA-512" hashValue="VAFEWCTTiStPSLgwQoxBfUntK3czLPXs9/Pk0WDSbqd5vT3WLXVzEVQLtmlhigwZOk8orCO9+nS+opWJOz3EgQ==" saltValue="ahOGmaTnvku6huxIEH2er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I2nLlmz8EaxYhJNoV7WfWe749asCHEL7PWVDJA7+NDNUnNsnIRxMNBq5/E5cgkbOsfSMQIx73Rwvl5OUVtqD0A==" saltValue="G/klTzh2qQ7jMLVkzmCiz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79</v>
      </c>
      <c r="B1" s="197"/>
      <c r="C1" s="197"/>
      <c r="D1" s="197"/>
      <c r="E1" s="197"/>
      <c r="F1" s="197"/>
      <c r="G1" s="197"/>
      <c r="AG1" t="s">
        <v>80</v>
      </c>
    </row>
    <row r="2" spans="1:60" ht="24.95" customHeight="1" x14ac:dyDescent="0.2">
      <c r="A2" s="198" t="s">
        <v>7</v>
      </c>
      <c r="B2" s="49" t="s">
        <v>48</v>
      </c>
      <c r="C2" s="201" t="s">
        <v>45</v>
      </c>
      <c r="D2" s="199"/>
      <c r="E2" s="199"/>
      <c r="F2" s="199"/>
      <c r="G2" s="200"/>
      <c r="AG2" t="s">
        <v>81</v>
      </c>
    </row>
    <row r="3" spans="1:60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81</v>
      </c>
      <c r="AG3" t="s">
        <v>82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83</v>
      </c>
    </row>
    <row r="5" spans="1:60" x14ac:dyDescent="0.2">
      <c r="D5" s="10"/>
    </row>
    <row r="6" spans="1:60" ht="38.25" x14ac:dyDescent="0.2">
      <c r="A6" s="208" t="s">
        <v>84</v>
      </c>
      <c r="B6" s="210" t="s">
        <v>85</v>
      </c>
      <c r="C6" s="210" t="s">
        <v>86</v>
      </c>
      <c r="D6" s="209" t="s">
        <v>87</v>
      </c>
      <c r="E6" s="208" t="s">
        <v>88</v>
      </c>
      <c r="F6" s="207" t="s">
        <v>89</v>
      </c>
      <c r="G6" s="208" t="s">
        <v>29</v>
      </c>
      <c r="H6" s="211" t="s">
        <v>30</v>
      </c>
      <c r="I6" s="211" t="s">
        <v>90</v>
      </c>
      <c r="J6" s="211" t="s">
        <v>31</v>
      </c>
      <c r="K6" s="211" t="s">
        <v>91</v>
      </c>
      <c r="L6" s="211" t="s">
        <v>92</v>
      </c>
      <c r="M6" s="211" t="s">
        <v>93</v>
      </c>
      <c r="N6" s="211" t="s">
        <v>94</v>
      </c>
      <c r="O6" s="211" t="s">
        <v>95</v>
      </c>
      <c r="P6" s="211" t="s">
        <v>96</v>
      </c>
      <c r="Q6" s="211" t="s">
        <v>97</v>
      </c>
      <c r="R6" s="211" t="s">
        <v>98</v>
      </c>
      <c r="S6" s="211" t="s">
        <v>99</v>
      </c>
      <c r="T6" s="211" t="s">
        <v>100</v>
      </c>
      <c r="U6" s="211" t="s">
        <v>101</v>
      </c>
      <c r="V6" s="211" t="s">
        <v>102</v>
      </c>
      <c r="W6" s="211" t="s">
        <v>103</v>
      </c>
      <c r="X6" s="211" t="s">
        <v>104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105</v>
      </c>
      <c r="B8" s="226" t="s">
        <v>55</v>
      </c>
      <c r="C8" s="249" t="s">
        <v>56</v>
      </c>
      <c r="D8" s="227"/>
      <c r="E8" s="228"/>
      <c r="F8" s="229"/>
      <c r="G8" s="229">
        <f>SUMIF(AG9:AG97,"&lt;&gt;NOR",G9:G97)</f>
        <v>0</v>
      </c>
      <c r="H8" s="229"/>
      <c r="I8" s="229">
        <f>SUM(I9:I97)</f>
        <v>0</v>
      </c>
      <c r="J8" s="229"/>
      <c r="K8" s="229">
        <f>SUM(K9:K97)</f>
        <v>0</v>
      </c>
      <c r="L8" s="229"/>
      <c r="M8" s="229">
        <f>SUM(M9:M97)</f>
        <v>0</v>
      </c>
      <c r="N8" s="229"/>
      <c r="O8" s="229">
        <f>SUM(O9:O97)</f>
        <v>0.18</v>
      </c>
      <c r="P8" s="229"/>
      <c r="Q8" s="229">
        <f>SUM(Q9:Q97)</f>
        <v>31.16</v>
      </c>
      <c r="R8" s="229"/>
      <c r="S8" s="229"/>
      <c r="T8" s="230"/>
      <c r="U8" s="224"/>
      <c r="V8" s="224">
        <f>SUM(V9:V97)</f>
        <v>248.47</v>
      </c>
      <c r="W8" s="224"/>
      <c r="X8" s="224"/>
      <c r="AG8" t="s">
        <v>106</v>
      </c>
    </row>
    <row r="9" spans="1:60" ht="33.75" outlineLevel="1" x14ac:dyDescent="0.2">
      <c r="A9" s="231">
        <v>1</v>
      </c>
      <c r="B9" s="232" t="s">
        <v>107</v>
      </c>
      <c r="C9" s="250" t="s">
        <v>108</v>
      </c>
      <c r="D9" s="233" t="s">
        <v>109</v>
      </c>
      <c r="E9" s="234">
        <v>103.86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0.3</v>
      </c>
      <c r="Q9" s="236">
        <f>ROUND(E9*P9,2)</f>
        <v>31.16</v>
      </c>
      <c r="R9" s="236"/>
      <c r="S9" s="236" t="s">
        <v>110</v>
      </c>
      <c r="T9" s="237" t="s">
        <v>111</v>
      </c>
      <c r="U9" s="221">
        <v>0</v>
      </c>
      <c r="V9" s="221">
        <f>ROUND(E9*U9,2)</f>
        <v>0</v>
      </c>
      <c r="W9" s="221"/>
      <c r="X9" s="221" t="s">
        <v>112</v>
      </c>
      <c r="Y9" s="212"/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1" t="s">
        <v>114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2" t="s">
        <v>116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117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2" t="s">
        <v>118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117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2" t="s">
        <v>119</v>
      </c>
      <c r="D13" s="222"/>
      <c r="E13" s="223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2" t="s">
        <v>120</v>
      </c>
      <c r="D14" s="222"/>
      <c r="E14" s="22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117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2" t="s">
        <v>121</v>
      </c>
      <c r="D15" s="222"/>
      <c r="E15" s="223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117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2" t="s">
        <v>122</v>
      </c>
      <c r="D16" s="222"/>
      <c r="E16" s="223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117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2" t="s">
        <v>123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117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2" t="s">
        <v>124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117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2" t="s">
        <v>125</v>
      </c>
      <c r="D19" s="222"/>
      <c r="E19" s="223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117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2" t="s">
        <v>126</v>
      </c>
      <c r="D20" s="222"/>
      <c r="E20" s="223">
        <v>103.86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117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33.75" outlineLevel="1" x14ac:dyDescent="0.2">
      <c r="A21" s="231">
        <v>2</v>
      </c>
      <c r="B21" s="232" t="s">
        <v>127</v>
      </c>
      <c r="C21" s="250" t="s">
        <v>128</v>
      </c>
      <c r="D21" s="233" t="s">
        <v>129</v>
      </c>
      <c r="E21" s="234">
        <v>17.7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110</v>
      </c>
      <c r="T21" s="237" t="s">
        <v>111</v>
      </c>
      <c r="U21" s="221">
        <v>0</v>
      </c>
      <c r="V21" s="221">
        <f>ROUND(E21*U21,2)</f>
        <v>0</v>
      </c>
      <c r="W21" s="221"/>
      <c r="X21" s="221" t="s">
        <v>112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2" t="s">
        <v>116</v>
      </c>
      <c r="D22" s="222"/>
      <c r="E22" s="223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2" t="s">
        <v>119</v>
      </c>
      <c r="D23" s="222"/>
      <c r="E23" s="223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117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2" t="s">
        <v>130</v>
      </c>
      <c r="D24" s="222"/>
      <c r="E24" s="223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117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2" t="s">
        <v>131</v>
      </c>
      <c r="D25" s="222"/>
      <c r="E25" s="223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117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2" t="s">
        <v>132</v>
      </c>
      <c r="D26" s="222"/>
      <c r="E26" s="223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117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2" t="s">
        <v>133</v>
      </c>
      <c r="D27" s="222"/>
      <c r="E27" s="223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117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2" t="s">
        <v>134</v>
      </c>
      <c r="D28" s="222"/>
      <c r="E28" s="223">
        <v>17.7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117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31">
        <v>3</v>
      </c>
      <c r="B29" s="232" t="s">
        <v>135</v>
      </c>
      <c r="C29" s="250" t="s">
        <v>136</v>
      </c>
      <c r="D29" s="233" t="s">
        <v>129</v>
      </c>
      <c r="E29" s="234">
        <v>153.38592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6"/>
      <c r="S29" s="236" t="s">
        <v>110</v>
      </c>
      <c r="T29" s="237" t="s">
        <v>111</v>
      </c>
      <c r="U29" s="221">
        <v>0</v>
      </c>
      <c r="V29" s="221">
        <f>ROUND(E29*U29,2)</f>
        <v>0</v>
      </c>
      <c r="W29" s="221"/>
      <c r="X29" s="221" t="s">
        <v>112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2" t="s">
        <v>116</v>
      </c>
      <c r="D30" s="222"/>
      <c r="E30" s="223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117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2" t="s">
        <v>137</v>
      </c>
      <c r="D31" s="222"/>
      <c r="E31" s="223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117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2" t="s">
        <v>138</v>
      </c>
      <c r="D32" s="222"/>
      <c r="E32" s="223">
        <v>70.640640000000005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117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2" t="s">
        <v>139</v>
      </c>
      <c r="D33" s="222"/>
      <c r="E33" s="223">
        <v>82.745279999999994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117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31">
        <v>4</v>
      </c>
      <c r="B34" s="232" t="s">
        <v>140</v>
      </c>
      <c r="C34" s="250" t="s">
        <v>141</v>
      </c>
      <c r="D34" s="233" t="s">
        <v>129</v>
      </c>
      <c r="E34" s="234">
        <v>153.38592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/>
      <c r="S34" s="236" t="s">
        <v>110</v>
      </c>
      <c r="T34" s="237" t="s">
        <v>111</v>
      </c>
      <c r="U34" s="221">
        <v>0</v>
      </c>
      <c r="V34" s="221">
        <f>ROUND(E34*U34,2)</f>
        <v>0</v>
      </c>
      <c r="W34" s="221"/>
      <c r="X34" s="221" t="s">
        <v>112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113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2" t="s">
        <v>116</v>
      </c>
      <c r="D35" s="222"/>
      <c r="E35" s="223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117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2" t="s">
        <v>137</v>
      </c>
      <c r="D36" s="222"/>
      <c r="E36" s="223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117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2" t="s">
        <v>142</v>
      </c>
      <c r="D37" s="222"/>
      <c r="E37" s="223">
        <v>153.38592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117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31">
        <v>5</v>
      </c>
      <c r="B38" s="232" t="s">
        <v>143</v>
      </c>
      <c r="C38" s="250" t="s">
        <v>144</v>
      </c>
      <c r="D38" s="233" t="s">
        <v>129</v>
      </c>
      <c r="E38" s="234">
        <v>216.316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/>
      <c r="S38" s="236" t="s">
        <v>110</v>
      </c>
      <c r="T38" s="237" t="s">
        <v>111</v>
      </c>
      <c r="U38" s="221">
        <v>0</v>
      </c>
      <c r="V38" s="221">
        <f>ROUND(E38*U38,2)</f>
        <v>0</v>
      </c>
      <c r="W38" s="221"/>
      <c r="X38" s="221" t="s">
        <v>112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113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2" t="s">
        <v>116</v>
      </c>
      <c r="D39" s="222"/>
      <c r="E39" s="223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117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2" t="s">
        <v>119</v>
      </c>
      <c r="D40" s="222"/>
      <c r="E40" s="223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117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2" t="s">
        <v>145</v>
      </c>
      <c r="D41" s="222"/>
      <c r="E41" s="223">
        <v>94.48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117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2" t="s">
        <v>146</v>
      </c>
      <c r="D42" s="222"/>
      <c r="E42" s="223">
        <v>31.356000000000002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117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2" t="s">
        <v>131</v>
      </c>
      <c r="D43" s="222"/>
      <c r="E43" s="223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117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2" t="s">
        <v>147</v>
      </c>
      <c r="D44" s="222"/>
      <c r="E44" s="223">
        <v>47.52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117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2" t="s">
        <v>148</v>
      </c>
      <c r="D45" s="222"/>
      <c r="E45" s="223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117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2" t="s">
        <v>124</v>
      </c>
      <c r="D46" s="222"/>
      <c r="E46" s="223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117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2" t="s">
        <v>149</v>
      </c>
      <c r="D47" s="222"/>
      <c r="E47" s="223">
        <v>42.96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117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31">
        <v>6</v>
      </c>
      <c r="B48" s="232" t="s">
        <v>150</v>
      </c>
      <c r="C48" s="250" t="s">
        <v>151</v>
      </c>
      <c r="D48" s="233" t="s">
        <v>129</v>
      </c>
      <c r="E48" s="234">
        <v>216.316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6"/>
      <c r="S48" s="236" t="s">
        <v>110</v>
      </c>
      <c r="T48" s="237" t="s">
        <v>111</v>
      </c>
      <c r="U48" s="221">
        <v>0</v>
      </c>
      <c r="V48" s="221">
        <f>ROUND(E48*U48,2)</f>
        <v>0</v>
      </c>
      <c r="W48" s="221"/>
      <c r="X48" s="221" t="s">
        <v>112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113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2" t="s">
        <v>116</v>
      </c>
      <c r="D49" s="222"/>
      <c r="E49" s="223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117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2" t="s">
        <v>119</v>
      </c>
      <c r="D50" s="222"/>
      <c r="E50" s="223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117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2" t="s">
        <v>152</v>
      </c>
      <c r="D51" s="222"/>
      <c r="E51" s="223">
        <v>216.316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117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1">
        <v>7</v>
      </c>
      <c r="B52" s="232" t="s">
        <v>153</v>
      </c>
      <c r="C52" s="250" t="s">
        <v>154</v>
      </c>
      <c r="D52" s="233" t="s">
        <v>109</v>
      </c>
      <c r="E52" s="234">
        <v>133.488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6.9999999999999999E-4</v>
      </c>
      <c r="O52" s="236">
        <f>ROUND(E52*N52,2)</f>
        <v>0.09</v>
      </c>
      <c r="P52" s="236">
        <v>0</v>
      </c>
      <c r="Q52" s="236">
        <f>ROUND(E52*P52,2)</f>
        <v>0</v>
      </c>
      <c r="R52" s="236"/>
      <c r="S52" s="236" t="s">
        <v>110</v>
      </c>
      <c r="T52" s="237" t="s">
        <v>111</v>
      </c>
      <c r="U52" s="221">
        <v>0</v>
      </c>
      <c r="V52" s="221">
        <f>ROUND(E52*U52,2)</f>
        <v>0</v>
      </c>
      <c r="W52" s="221"/>
      <c r="X52" s="221" t="s">
        <v>112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113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2" t="s">
        <v>116</v>
      </c>
      <c r="D53" s="222"/>
      <c r="E53" s="223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117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2" t="s">
        <v>137</v>
      </c>
      <c r="D54" s="222"/>
      <c r="E54" s="223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117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2" t="s">
        <v>155</v>
      </c>
      <c r="D55" s="222"/>
      <c r="E55" s="223">
        <v>64.44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117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2" t="s">
        <v>156</v>
      </c>
      <c r="D56" s="222"/>
      <c r="E56" s="223">
        <v>69.048000000000002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117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31">
        <v>8</v>
      </c>
      <c r="B57" s="232" t="s">
        <v>157</v>
      </c>
      <c r="C57" s="250" t="s">
        <v>158</v>
      </c>
      <c r="D57" s="233" t="s">
        <v>109</v>
      </c>
      <c r="E57" s="234">
        <v>133.488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6">
        <v>0</v>
      </c>
      <c r="O57" s="236">
        <f>ROUND(E57*N57,2)</f>
        <v>0</v>
      </c>
      <c r="P57" s="236">
        <v>0</v>
      </c>
      <c r="Q57" s="236">
        <f>ROUND(E57*P57,2)</f>
        <v>0</v>
      </c>
      <c r="R57" s="236"/>
      <c r="S57" s="236" t="s">
        <v>110</v>
      </c>
      <c r="T57" s="237" t="s">
        <v>111</v>
      </c>
      <c r="U57" s="221">
        <v>0</v>
      </c>
      <c r="V57" s="221">
        <f>ROUND(E57*U57,2)</f>
        <v>0</v>
      </c>
      <c r="W57" s="221"/>
      <c r="X57" s="221" t="s">
        <v>112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113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2" t="s">
        <v>116</v>
      </c>
      <c r="D58" s="222"/>
      <c r="E58" s="223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117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2" t="s">
        <v>137</v>
      </c>
      <c r="D59" s="222"/>
      <c r="E59" s="223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117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2" t="s">
        <v>159</v>
      </c>
      <c r="D60" s="222"/>
      <c r="E60" s="223">
        <v>133.488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117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31">
        <v>9</v>
      </c>
      <c r="B61" s="232" t="s">
        <v>160</v>
      </c>
      <c r="C61" s="250" t="s">
        <v>161</v>
      </c>
      <c r="D61" s="233" t="s">
        <v>129</v>
      </c>
      <c r="E61" s="234">
        <v>200.232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4.6000000000000001E-4</v>
      </c>
      <c r="O61" s="236">
        <f>ROUND(E61*N61,2)</f>
        <v>0.09</v>
      </c>
      <c r="P61" s="236">
        <v>0</v>
      </c>
      <c r="Q61" s="236">
        <f>ROUND(E61*P61,2)</f>
        <v>0</v>
      </c>
      <c r="R61" s="236"/>
      <c r="S61" s="236" t="s">
        <v>110</v>
      </c>
      <c r="T61" s="237" t="s">
        <v>111</v>
      </c>
      <c r="U61" s="221">
        <v>0</v>
      </c>
      <c r="V61" s="221">
        <f>ROUND(E61*U61,2)</f>
        <v>0</v>
      </c>
      <c r="W61" s="221"/>
      <c r="X61" s="221" t="s">
        <v>112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113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2" t="s">
        <v>116</v>
      </c>
      <c r="D62" s="222"/>
      <c r="E62" s="223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117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2" t="s">
        <v>137</v>
      </c>
      <c r="D63" s="222"/>
      <c r="E63" s="223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117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2" t="s">
        <v>162</v>
      </c>
      <c r="D64" s="222"/>
      <c r="E64" s="223">
        <v>96.66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117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2" t="s">
        <v>163</v>
      </c>
      <c r="D65" s="222"/>
      <c r="E65" s="223">
        <v>103.572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117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31">
        <v>10</v>
      </c>
      <c r="B66" s="232" t="s">
        <v>164</v>
      </c>
      <c r="C66" s="250" t="s">
        <v>165</v>
      </c>
      <c r="D66" s="233" t="s">
        <v>129</v>
      </c>
      <c r="E66" s="234">
        <v>200.232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6"/>
      <c r="S66" s="236" t="s">
        <v>110</v>
      </c>
      <c r="T66" s="237" t="s">
        <v>111</v>
      </c>
      <c r="U66" s="221">
        <v>0</v>
      </c>
      <c r="V66" s="221">
        <f>ROUND(E66*U66,2)</f>
        <v>0</v>
      </c>
      <c r="W66" s="221"/>
      <c r="X66" s="221" t="s">
        <v>112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113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2" t="s">
        <v>116</v>
      </c>
      <c r="D67" s="222"/>
      <c r="E67" s="223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117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2" t="s">
        <v>137</v>
      </c>
      <c r="D68" s="222"/>
      <c r="E68" s="223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117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2" t="s">
        <v>166</v>
      </c>
      <c r="D69" s="222"/>
      <c r="E69" s="223">
        <v>200.232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117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33.75" outlineLevel="1" x14ac:dyDescent="0.2">
      <c r="A70" s="231">
        <v>11</v>
      </c>
      <c r="B70" s="232" t="s">
        <v>167</v>
      </c>
      <c r="C70" s="250" t="s">
        <v>168</v>
      </c>
      <c r="D70" s="233" t="s">
        <v>129</v>
      </c>
      <c r="E70" s="234">
        <v>369.70191999999997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6"/>
      <c r="S70" s="236" t="s">
        <v>110</v>
      </c>
      <c r="T70" s="237" t="s">
        <v>111</v>
      </c>
      <c r="U70" s="221">
        <v>0</v>
      </c>
      <c r="V70" s="221">
        <f>ROUND(E70*U70,2)</f>
        <v>0</v>
      </c>
      <c r="W70" s="221"/>
      <c r="X70" s="221" t="s">
        <v>112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113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2" t="s">
        <v>116</v>
      </c>
      <c r="D71" s="222"/>
      <c r="E71" s="223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117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2" t="s">
        <v>148</v>
      </c>
      <c r="D72" s="222"/>
      <c r="E72" s="223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117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2" t="s">
        <v>169</v>
      </c>
      <c r="D73" s="222"/>
      <c r="E73" s="223">
        <v>369.70191999999997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117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33.75" outlineLevel="1" x14ac:dyDescent="0.2">
      <c r="A74" s="231">
        <v>12</v>
      </c>
      <c r="B74" s="232" t="s">
        <v>170</v>
      </c>
      <c r="C74" s="250" t="s">
        <v>171</v>
      </c>
      <c r="D74" s="233" t="s">
        <v>129</v>
      </c>
      <c r="E74" s="234">
        <v>277.73892000000001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</v>
      </c>
      <c r="O74" s="236">
        <f>ROUND(E74*N74,2)</f>
        <v>0</v>
      </c>
      <c r="P74" s="236">
        <v>0</v>
      </c>
      <c r="Q74" s="236">
        <f>ROUND(E74*P74,2)</f>
        <v>0</v>
      </c>
      <c r="R74" s="236"/>
      <c r="S74" s="236" t="s">
        <v>110</v>
      </c>
      <c r="T74" s="237" t="s">
        <v>111</v>
      </c>
      <c r="U74" s="221">
        <v>0</v>
      </c>
      <c r="V74" s="221">
        <f>ROUND(E74*U74,2)</f>
        <v>0</v>
      </c>
      <c r="W74" s="221"/>
      <c r="X74" s="221" t="s">
        <v>112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113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2" t="s">
        <v>116</v>
      </c>
      <c r="D75" s="222"/>
      <c r="E75" s="223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117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2" t="s">
        <v>119</v>
      </c>
      <c r="D76" s="222"/>
      <c r="E76" s="223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117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2" t="s">
        <v>172</v>
      </c>
      <c r="D77" s="222"/>
      <c r="E77" s="223">
        <v>277.73892000000001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117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1">
        <v>13</v>
      </c>
      <c r="B78" s="232" t="s">
        <v>173</v>
      </c>
      <c r="C78" s="250" t="s">
        <v>174</v>
      </c>
      <c r="D78" s="233" t="s">
        <v>129</v>
      </c>
      <c r="E78" s="234">
        <v>277.73892000000001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6"/>
      <c r="S78" s="236" t="s">
        <v>110</v>
      </c>
      <c r="T78" s="237" t="s">
        <v>111</v>
      </c>
      <c r="U78" s="221">
        <v>0</v>
      </c>
      <c r="V78" s="221">
        <f>ROUND(E78*U78,2)</f>
        <v>0</v>
      </c>
      <c r="W78" s="221"/>
      <c r="X78" s="221" t="s">
        <v>112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113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2" t="s">
        <v>175</v>
      </c>
      <c r="D79" s="222"/>
      <c r="E79" s="223"/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117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2" t="s">
        <v>176</v>
      </c>
      <c r="D80" s="222"/>
      <c r="E80" s="223">
        <v>277.73892000000001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117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31">
        <v>14</v>
      </c>
      <c r="B81" s="232" t="s">
        <v>177</v>
      </c>
      <c r="C81" s="250" t="s">
        <v>178</v>
      </c>
      <c r="D81" s="233" t="s">
        <v>179</v>
      </c>
      <c r="E81" s="234">
        <v>555.47784000000001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6">
        <v>0</v>
      </c>
      <c r="O81" s="236">
        <f>ROUND(E81*N81,2)</f>
        <v>0</v>
      </c>
      <c r="P81" s="236">
        <v>0</v>
      </c>
      <c r="Q81" s="236">
        <f>ROUND(E81*P81,2)</f>
        <v>0</v>
      </c>
      <c r="R81" s="236"/>
      <c r="S81" s="236" t="s">
        <v>110</v>
      </c>
      <c r="T81" s="237" t="s">
        <v>111</v>
      </c>
      <c r="U81" s="221">
        <v>0</v>
      </c>
      <c r="V81" s="221">
        <f>ROUND(E81*U81,2)</f>
        <v>0</v>
      </c>
      <c r="W81" s="221"/>
      <c r="X81" s="221" t="s">
        <v>112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113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2" t="s">
        <v>148</v>
      </c>
      <c r="D82" s="222"/>
      <c r="E82" s="223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117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2" t="s">
        <v>180</v>
      </c>
      <c r="D83" s="222"/>
      <c r="E83" s="223">
        <v>555.47784000000001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117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31">
        <v>15</v>
      </c>
      <c r="B84" s="232" t="s">
        <v>181</v>
      </c>
      <c r="C84" s="250" t="s">
        <v>182</v>
      </c>
      <c r="D84" s="233" t="s">
        <v>129</v>
      </c>
      <c r="E84" s="234">
        <v>78.372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6"/>
      <c r="S84" s="236" t="s">
        <v>110</v>
      </c>
      <c r="T84" s="237" t="s">
        <v>111</v>
      </c>
      <c r="U84" s="221">
        <v>0</v>
      </c>
      <c r="V84" s="221">
        <f>ROUND(E84*U84,2)</f>
        <v>0</v>
      </c>
      <c r="W84" s="221"/>
      <c r="X84" s="221" t="s">
        <v>112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113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2" t="s">
        <v>116</v>
      </c>
      <c r="D85" s="222"/>
      <c r="E85" s="223"/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117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2" t="s">
        <v>119</v>
      </c>
      <c r="D86" s="222"/>
      <c r="E86" s="223"/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117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2" t="s">
        <v>183</v>
      </c>
      <c r="D87" s="222"/>
      <c r="E87" s="223">
        <v>78.372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117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1">
        <v>16</v>
      </c>
      <c r="B88" s="232" t="s">
        <v>184</v>
      </c>
      <c r="C88" s="250" t="s">
        <v>185</v>
      </c>
      <c r="D88" s="233" t="s">
        <v>129</v>
      </c>
      <c r="E88" s="234">
        <v>113.196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0</v>
      </c>
      <c r="O88" s="236">
        <f>ROUND(E88*N88,2)</f>
        <v>0</v>
      </c>
      <c r="P88" s="236">
        <v>0</v>
      </c>
      <c r="Q88" s="236">
        <f>ROUND(E88*P88,2)</f>
        <v>0</v>
      </c>
      <c r="R88" s="236" t="s">
        <v>186</v>
      </c>
      <c r="S88" s="236" t="s">
        <v>187</v>
      </c>
      <c r="T88" s="237" t="s">
        <v>188</v>
      </c>
      <c r="U88" s="221">
        <v>2.1949999999999998</v>
      </c>
      <c r="V88" s="221">
        <f>ROUND(E88*U88,2)</f>
        <v>248.47</v>
      </c>
      <c r="W88" s="221"/>
      <c r="X88" s="221" t="s">
        <v>112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113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9"/>
      <c r="B89" s="220"/>
      <c r="C89" s="253" t="s">
        <v>189</v>
      </c>
      <c r="D89" s="240"/>
      <c r="E89" s="240"/>
      <c r="F89" s="240"/>
      <c r="G89" s="240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190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39" t="str">
        <f>C89</f>
        <v>sypaninou z vhodných hornin tř. 1 - 4 nebo materiálem, uloženým ve vzdálenosti do 30 m od vnějšího kraje objektu, pro jakoukoliv míru zhutnění,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2" t="s">
        <v>116</v>
      </c>
      <c r="D90" s="222"/>
      <c r="E90" s="223"/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117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2" t="s">
        <v>137</v>
      </c>
      <c r="D91" s="222"/>
      <c r="E91" s="223"/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117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2" t="s">
        <v>191</v>
      </c>
      <c r="D92" s="222"/>
      <c r="E92" s="223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117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2" t="s">
        <v>191</v>
      </c>
      <c r="D93" s="222"/>
      <c r="E93" s="223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117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2" t="s">
        <v>192</v>
      </c>
      <c r="D94" s="222"/>
      <c r="E94" s="223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117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2" t="s">
        <v>193</v>
      </c>
      <c r="D95" s="222"/>
      <c r="E95" s="223"/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117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2" t="s">
        <v>193</v>
      </c>
      <c r="D96" s="222"/>
      <c r="E96" s="223"/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117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2" t="s">
        <v>194</v>
      </c>
      <c r="D97" s="222"/>
      <c r="E97" s="223">
        <v>113.196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117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25" t="s">
        <v>105</v>
      </c>
      <c r="B98" s="226" t="s">
        <v>59</v>
      </c>
      <c r="C98" s="249" t="s">
        <v>60</v>
      </c>
      <c r="D98" s="227"/>
      <c r="E98" s="228"/>
      <c r="F98" s="229"/>
      <c r="G98" s="229">
        <f>SUMIF(AG99:AG101,"&lt;&gt;NOR",G99:G101)</f>
        <v>0</v>
      </c>
      <c r="H98" s="229"/>
      <c r="I98" s="229">
        <f>SUM(I99:I101)</f>
        <v>0</v>
      </c>
      <c r="J98" s="229"/>
      <c r="K98" s="229">
        <f>SUM(K99:K101)</f>
        <v>0</v>
      </c>
      <c r="L98" s="229"/>
      <c r="M98" s="229">
        <f>SUM(M99:M101)</f>
        <v>0</v>
      </c>
      <c r="N98" s="229"/>
      <c r="O98" s="229">
        <f>SUM(O99:O101)</f>
        <v>32.93</v>
      </c>
      <c r="P98" s="229"/>
      <c r="Q98" s="229">
        <f>SUM(Q99:Q101)</f>
        <v>0</v>
      </c>
      <c r="R98" s="229"/>
      <c r="S98" s="229"/>
      <c r="T98" s="230"/>
      <c r="U98" s="224"/>
      <c r="V98" s="224">
        <f>SUM(V99:V101)</f>
        <v>29.52</v>
      </c>
      <c r="W98" s="224"/>
      <c r="X98" s="224"/>
      <c r="AG98" t="s">
        <v>106</v>
      </c>
    </row>
    <row r="99" spans="1:60" outlineLevel="1" x14ac:dyDescent="0.2">
      <c r="A99" s="231">
        <v>17</v>
      </c>
      <c r="B99" s="232" t="s">
        <v>195</v>
      </c>
      <c r="C99" s="250" t="s">
        <v>196</v>
      </c>
      <c r="D99" s="233" t="s">
        <v>129</v>
      </c>
      <c r="E99" s="234">
        <v>17.416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6">
        <v>1.8907700000000001</v>
      </c>
      <c r="O99" s="236">
        <f>ROUND(E99*N99,2)</f>
        <v>32.93</v>
      </c>
      <c r="P99" s="236">
        <v>0</v>
      </c>
      <c r="Q99" s="236">
        <f>ROUND(E99*P99,2)</f>
        <v>0</v>
      </c>
      <c r="R99" s="236" t="s">
        <v>197</v>
      </c>
      <c r="S99" s="236" t="s">
        <v>187</v>
      </c>
      <c r="T99" s="237" t="s">
        <v>198</v>
      </c>
      <c r="U99" s="221">
        <v>1.6950000000000001</v>
      </c>
      <c r="V99" s="221">
        <f>ROUND(E99*U99,2)</f>
        <v>29.52</v>
      </c>
      <c r="W99" s="221"/>
      <c r="X99" s="221" t="s">
        <v>112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199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3" t="s">
        <v>200</v>
      </c>
      <c r="D100" s="240"/>
      <c r="E100" s="240"/>
      <c r="F100" s="240"/>
      <c r="G100" s="240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190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2" t="s">
        <v>201</v>
      </c>
      <c r="D101" s="222"/>
      <c r="E101" s="223">
        <v>17.416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117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">
      <c r="A102" s="225" t="s">
        <v>105</v>
      </c>
      <c r="B102" s="226" t="s">
        <v>55</v>
      </c>
      <c r="C102" s="249" t="s">
        <v>56</v>
      </c>
      <c r="D102" s="227"/>
      <c r="E102" s="228"/>
      <c r="F102" s="229"/>
      <c r="G102" s="229">
        <f>SUMIF(AG103:AG143,"&lt;&gt;NOR",G103:G143)</f>
        <v>0</v>
      </c>
      <c r="H102" s="229"/>
      <c r="I102" s="229">
        <f>SUM(I103:I143)</f>
        <v>0</v>
      </c>
      <c r="J102" s="229"/>
      <c r="K102" s="229">
        <f>SUM(K103:K143)</f>
        <v>0</v>
      </c>
      <c r="L102" s="229"/>
      <c r="M102" s="229">
        <f>SUM(M103:M143)</f>
        <v>0</v>
      </c>
      <c r="N102" s="229"/>
      <c r="O102" s="229">
        <f>SUM(O103:O143)</f>
        <v>357.77</v>
      </c>
      <c r="P102" s="229"/>
      <c r="Q102" s="229">
        <f>SUM(Q103:Q143)</f>
        <v>0</v>
      </c>
      <c r="R102" s="229"/>
      <c r="S102" s="229"/>
      <c r="T102" s="230"/>
      <c r="U102" s="224"/>
      <c r="V102" s="224">
        <f>SUM(V103:V143)</f>
        <v>15.69</v>
      </c>
      <c r="W102" s="224"/>
      <c r="X102" s="224"/>
      <c r="AG102" t="s">
        <v>106</v>
      </c>
    </row>
    <row r="103" spans="1:60" outlineLevel="1" x14ac:dyDescent="0.2">
      <c r="A103" s="231">
        <v>18</v>
      </c>
      <c r="B103" s="232" t="s">
        <v>202</v>
      </c>
      <c r="C103" s="250" t="s">
        <v>203</v>
      </c>
      <c r="D103" s="233" t="s">
        <v>109</v>
      </c>
      <c r="E103" s="234">
        <v>261.45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6">
        <v>0</v>
      </c>
      <c r="O103" s="236">
        <f>ROUND(E103*N103,2)</f>
        <v>0</v>
      </c>
      <c r="P103" s="236">
        <v>0</v>
      </c>
      <c r="Q103" s="236">
        <f>ROUND(E103*P103,2)</f>
        <v>0</v>
      </c>
      <c r="R103" s="236" t="s">
        <v>204</v>
      </c>
      <c r="S103" s="236" t="s">
        <v>187</v>
      </c>
      <c r="T103" s="237" t="s">
        <v>188</v>
      </c>
      <c r="U103" s="221">
        <v>0.06</v>
      </c>
      <c r="V103" s="221">
        <f>ROUND(E103*U103,2)</f>
        <v>15.69</v>
      </c>
      <c r="W103" s="221"/>
      <c r="X103" s="221" t="s">
        <v>112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199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3" t="s">
        <v>205</v>
      </c>
      <c r="D104" s="240"/>
      <c r="E104" s="240"/>
      <c r="F104" s="240"/>
      <c r="G104" s="240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190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2" t="s">
        <v>206</v>
      </c>
      <c r="D105" s="222"/>
      <c r="E105" s="223">
        <v>191.7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117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2" t="s">
        <v>207</v>
      </c>
      <c r="D106" s="222"/>
      <c r="E106" s="223">
        <v>69.75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117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33.75" outlineLevel="1" x14ac:dyDescent="0.2">
      <c r="A107" s="231">
        <v>19</v>
      </c>
      <c r="B107" s="232" t="s">
        <v>208</v>
      </c>
      <c r="C107" s="250" t="s">
        <v>209</v>
      </c>
      <c r="D107" s="233" t="s">
        <v>129</v>
      </c>
      <c r="E107" s="234">
        <v>65.688000000000002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6"/>
      <c r="S107" s="236" t="s">
        <v>110</v>
      </c>
      <c r="T107" s="237" t="s">
        <v>111</v>
      </c>
      <c r="U107" s="221">
        <v>0</v>
      </c>
      <c r="V107" s="221">
        <f>ROUND(E107*U107,2)</f>
        <v>0</v>
      </c>
      <c r="W107" s="221"/>
      <c r="X107" s="221" t="s">
        <v>112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113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1" t="s">
        <v>210</v>
      </c>
      <c r="D108" s="238"/>
      <c r="E108" s="238"/>
      <c r="F108" s="238"/>
      <c r="G108" s="238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115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2" t="s">
        <v>116</v>
      </c>
      <c r="D109" s="222"/>
      <c r="E109" s="223"/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117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2" t="s">
        <v>119</v>
      </c>
      <c r="D110" s="222"/>
      <c r="E110" s="223"/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117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2" t="s">
        <v>211</v>
      </c>
      <c r="D111" s="222"/>
      <c r="E111" s="223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117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2" t="s">
        <v>212</v>
      </c>
      <c r="D112" s="222"/>
      <c r="E112" s="223"/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117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2" t="s">
        <v>131</v>
      </c>
      <c r="D113" s="222"/>
      <c r="E113" s="223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117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2" t="s">
        <v>213</v>
      </c>
      <c r="D114" s="222"/>
      <c r="E114" s="223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117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2" t="s">
        <v>214</v>
      </c>
      <c r="D115" s="222"/>
      <c r="E115" s="223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117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2" t="s">
        <v>124</v>
      </c>
      <c r="D116" s="222"/>
      <c r="E116" s="223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117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2" t="s">
        <v>215</v>
      </c>
      <c r="D117" s="222"/>
      <c r="E117" s="223"/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117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2" t="s">
        <v>216</v>
      </c>
      <c r="D118" s="222"/>
      <c r="E118" s="223">
        <v>65.69</v>
      </c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117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31">
        <v>20</v>
      </c>
      <c r="B119" s="232" t="s">
        <v>217</v>
      </c>
      <c r="C119" s="250" t="s">
        <v>218</v>
      </c>
      <c r="D119" s="233" t="s">
        <v>179</v>
      </c>
      <c r="E119" s="234">
        <v>94.779939999999996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21</v>
      </c>
      <c r="M119" s="236">
        <f>G119*(1+L119/100)</f>
        <v>0</v>
      </c>
      <c r="N119" s="236">
        <v>1</v>
      </c>
      <c r="O119" s="236">
        <f>ROUND(E119*N119,2)</f>
        <v>94.78</v>
      </c>
      <c r="P119" s="236">
        <v>0</v>
      </c>
      <c r="Q119" s="236">
        <f>ROUND(E119*P119,2)</f>
        <v>0</v>
      </c>
      <c r="R119" s="236"/>
      <c r="S119" s="236" t="s">
        <v>110</v>
      </c>
      <c r="T119" s="237" t="s">
        <v>111</v>
      </c>
      <c r="U119" s="221">
        <v>0</v>
      </c>
      <c r="V119" s="221">
        <f>ROUND(E119*U119,2)</f>
        <v>0</v>
      </c>
      <c r="W119" s="221"/>
      <c r="X119" s="221" t="s">
        <v>219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220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2" t="s">
        <v>116</v>
      </c>
      <c r="D120" s="222"/>
      <c r="E120" s="223"/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117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2" t="s">
        <v>221</v>
      </c>
      <c r="D121" s="222"/>
      <c r="E121" s="223"/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117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2" t="s">
        <v>191</v>
      </c>
      <c r="D122" s="222"/>
      <c r="E122" s="223"/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117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2" t="s">
        <v>191</v>
      </c>
      <c r="D123" s="222"/>
      <c r="E123" s="223"/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117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2" t="s">
        <v>192</v>
      </c>
      <c r="D124" s="222"/>
      <c r="E124" s="223"/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117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2" t="s">
        <v>193</v>
      </c>
      <c r="D125" s="222"/>
      <c r="E125" s="223"/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117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2" t="s">
        <v>193</v>
      </c>
      <c r="D126" s="222"/>
      <c r="E126" s="223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117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2" t="s">
        <v>119</v>
      </c>
      <c r="D127" s="222"/>
      <c r="E127" s="223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117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2" t="s">
        <v>211</v>
      </c>
      <c r="D128" s="222"/>
      <c r="E128" s="223"/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117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2" t="s">
        <v>212</v>
      </c>
      <c r="D129" s="222"/>
      <c r="E129" s="223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117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2" t="s">
        <v>131</v>
      </c>
      <c r="D130" s="222"/>
      <c r="E130" s="223"/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117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2" t="s">
        <v>213</v>
      </c>
      <c r="D131" s="222"/>
      <c r="E131" s="223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117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2" t="s">
        <v>214</v>
      </c>
      <c r="D132" s="222"/>
      <c r="E132" s="223"/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117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2" t="s">
        <v>124</v>
      </c>
      <c r="D133" s="222"/>
      <c r="E133" s="223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117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2" t="s">
        <v>215</v>
      </c>
      <c r="D134" s="222"/>
      <c r="E134" s="223"/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117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2" t="s">
        <v>222</v>
      </c>
      <c r="D135" s="222"/>
      <c r="E135" s="223"/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117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2" t="s">
        <v>223</v>
      </c>
      <c r="D136" s="222"/>
      <c r="E136" s="223">
        <v>94.779939999999996</v>
      </c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117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31">
        <v>21</v>
      </c>
      <c r="B137" s="232" t="s">
        <v>224</v>
      </c>
      <c r="C137" s="250" t="s">
        <v>225</v>
      </c>
      <c r="D137" s="233" t="s">
        <v>179</v>
      </c>
      <c r="E137" s="234">
        <v>262.98806000000002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21</v>
      </c>
      <c r="M137" s="236">
        <f>G137*(1+L137/100)</f>
        <v>0</v>
      </c>
      <c r="N137" s="236">
        <v>1</v>
      </c>
      <c r="O137" s="236">
        <f>ROUND(E137*N137,2)</f>
        <v>262.99</v>
      </c>
      <c r="P137" s="236">
        <v>0</v>
      </c>
      <c r="Q137" s="236">
        <f>ROUND(E137*P137,2)</f>
        <v>0</v>
      </c>
      <c r="R137" s="236" t="s">
        <v>226</v>
      </c>
      <c r="S137" s="236" t="s">
        <v>187</v>
      </c>
      <c r="T137" s="237" t="s">
        <v>187</v>
      </c>
      <c r="U137" s="221">
        <v>0</v>
      </c>
      <c r="V137" s="221">
        <f>ROUND(E137*U137,2)</f>
        <v>0</v>
      </c>
      <c r="W137" s="221"/>
      <c r="X137" s="221" t="s">
        <v>219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227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2" t="s">
        <v>221</v>
      </c>
      <c r="D138" s="222"/>
      <c r="E138" s="223"/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117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2" t="s">
        <v>228</v>
      </c>
      <c r="D139" s="222"/>
      <c r="E139" s="223">
        <v>149.79071999999999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117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2" t="s">
        <v>228</v>
      </c>
      <c r="D140" s="222"/>
      <c r="E140" s="223">
        <v>149.79071999999999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117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2" t="s">
        <v>192</v>
      </c>
      <c r="D141" s="222"/>
      <c r="E141" s="223"/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117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2" t="s">
        <v>229</v>
      </c>
      <c r="D142" s="222"/>
      <c r="E142" s="223">
        <v>-18.296690000000002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117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2" t="s">
        <v>229</v>
      </c>
      <c r="D143" s="222"/>
      <c r="E143" s="223">
        <v>-18.296690000000002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117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25" t="s">
        <v>105</v>
      </c>
      <c r="B144" s="226" t="s">
        <v>57</v>
      </c>
      <c r="C144" s="249" t="s">
        <v>58</v>
      </c>
      <c r="D144" s="227"/>
      <c r="E144" s="228"/>
      <c r="F144" s="229"/>
      <c r="G144" s="229">
        <f>SUMIF(AG145:AG155,"&lt;&gt;NOR",G145:G155)</f>
        <v>0</v>
      </c>
      <c r="H144" s="229"/>
      <c r="I144" s="229">
        <f>SUM(I145:I155)</f>
        <v>0</v>
      </c>
      <c r="J144" s="229"/>
      <c r="K144" s="229">
        <f>SUM(K145:K155)</f>
        <v>0</v>
      </c>
      <c r="L144" s="229"/>
      <c r="M144" s="229">
        <f>SUM(M145:M155)</f>
        <v>0</v>
      </c>
      <c r="N144" s="229"/>
      <c r="O144" s="229">
        <f>SUM(O145:O155)</f>
        <v>0.91</v>
      </c>
      <c r="P144" s="229"/>
      <c r="Q144" s="229">
        <f>SUM(Q145:Q155)</f>
        <v>0</v>
      </c>
      <c r="R144" s="229"/>
      <c r="S144" s="229"/>
      <c r="T144" s="230"/>
      <c r="U144" s="224"/>
      <c r="V144" s="224">
        <f>SUM(V145:V155)</f>
        <v>0</v>
      </c>
      <c r="W144" s="224"/>
      <c r="X144" s="224"/>
      <c r="AG144" t="s">
        <v>106</v>
      </c>
    </row>
    <row r="145" spans="1:60" outlineLevel="1" x14ac:dyDescent="0.2">
      <c r="A145" s="231">
        <v>22</v>
      </c>
      <c r="B145" s="232" t="s">
        <v>230</v>
      </c>
      <c r="C145" s="250" t="s">
        <v>231</v>
      </c>
      <c r="D145" s="233" t="s">
        <v>232</v>
      </c>
      <c r="E145" s="234">
        <v>2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6">
        <v>0</v>
      </c>
      <c r="O145" s="236">
        <f>ROUND(E145*N145,2)</f>
        <v>0</v>
      </c>
      <c r="P145" s="236">
        <v>0</v>
      </c>
      <c r="Q145" s="236">
        <f>ROUND(E145*P145,2)</f>
        <v>0</v>
      </c>
      <c r="R145" s="236"/>
      <c r="S145" s="236" t="s">
        <v>233</v>
      </c>
      <c r="T145" s="237" t="s">
        <v>188</v>
      </c>
      <c r="U145" s="221">
        <v>0</v>
      </c>
      <c r="V145" s="221">
        <f>ROUND(E145*U145,2)</f>
        <v>0</v>
      </c>
      <c r="W145" s="221"/>
      <c r="X145" s="221" t="s">
        <v>112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113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2" t="s">
        <v>116</v>
      </c>
      <c r="D146" s="222"/>
      <c r="E146" s="223"/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117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2" t="s">
        <v>234</v>
      </c>
      <c r="D147" s="222"/>
      <c r="E147" s="223"/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117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2" t="s">
        <v>234</v>
      </c>
      <c r="D148" s="222"/>
      <c r="E148" s="223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117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2" t="s">
        <v>235</v>
      </c>
      <c r="D149" s="222"/>
      <c r="E149" s="223">
        <v>2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117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33.75" outlineLevel="1" x14ac:dyDescent="0.2">
      <c r="A150" s="231">
        <v>23</v>
      </c>
      <c r="B150" s="232" t="s">
        <v>236</v>
      </c>
      <c r="C150" s="250" t="s">
        <v>237</v>
      </c>
      <c r="D150" s="233" t="s">
        <v>232</v>
      </c>
      <c r="E150" s="234">
        <v>2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6">
        <v>0.45500000000000002</v>
      </c>
      <c r="O150" s="236">
        <f>ROUND(E150*N150,2)</f>
        <v>0.91</v>
      </c>
      <c r="P150" s="236">
        <v>0</v>
      </c>
      <c r="Q150" s="236">
        <f>ROUND(E150*P150,2)</f>
        <v>0</v>
      </c>
      <c r="R150" s="236"/>
      <c r="S150" s="236" t="s">
        <v>233</v>
      </c>
      <c r="T150" s="237" t="s">
        <v>188</v>
      </c>
      <c r="U150" s="221">
        <v>0</v>
      </c>
      <c r="V150" s="221">
        <f>ROUND(E150*U150,2)</f>
        <v>0</v>
      </c>
      <c r="W150" s="221"/>
      <c r="X150" s="221" t="s">
        <v>219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220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1" t="s">
        <v>238</v>
      </c>
      <c r="D151" s="238"/>
      <c r="E151" s="238"/>
      <c r="F151" s="238"/>
      <c r="G151" s="238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115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2" t="s">
        <v>116</v>
      </c>
      <c r="D152" s="222"/>
      <c r="E152" s="223"/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117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2" t="s">
        <v>234</v>
      </c>
      <c r="D153" s="222"/>
      <c r="E153" s="223"/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117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2" t="s">
        <v>234</v>
      </c>
      <c r="D154" s="222"/>
      <c r="E154" s="223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117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2" t="s">
        <v>235</v>
      </c>
      <c r="D155" s="222"/>
      <c r="E155" s="223">
        <v>2</v>
      </c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117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x14ac:dyDescent="0.2">
      <c r="A156" s="225" t="s">
        <v>105</v>
      </c>
      <c r="B156" s="226" t="s">
        <v>61</v>
      </c>
      <c r="C156" s="249" t="s">
        <v>62</v>
      </c>
      <c r="D156" s="227"/>
      <c r="E156" s="228"/>
      <c r="F156" s="229"/>
      <c r="G156" s="229">
        <f>SUMIF(AG157:AG177,"&lt;&gt;NOR",G157:G177)</f>
        <v>0</v>
      </c>
      <c r="H156" s="229"/>
      <c r="I156" s="229">
        <f>SUM(I157:I177)</f>
        <v>0</v>
      </c>
      <c r="J156" s="229"/>
      <c r="K156" s="229">
        <f>SUM(K157:K177)</f>
        <v>0</v>
      </c>
      <c r="L156" s="229"/>
      <c r="M156" s="229">
        <f>SUM(M157:M177)</f>
        <v>0</v>
      </c>
      <c r="N156" s="229"/>
      <c r="O156" s="229">
        <f>SUM(O157:O177)</f>
        <v>1029.9000000000001</v>
      </c>
      <c r="P156" s="229"/>
      <c r="Q156" s="229">
        <f>SUM(Q157:Q177)</f>
        <v>0</v>
      </c>
      <c r="R156" s="229"/>
      <c r="S156" s="229"/>
      <c r="T156" s="230"/>
      <c r="U156" s="224"/>
      <c r="V156" s="224">
        <f>SUM(V157:V177)</f>
        <v>1.4</v>
      </c>
      <c r="W156" s="224"/>
      <c r="X156" s="224"/>
      <c r="AG156" t="s">
        <v>106</v>
      </c>
    </row>
    <row r="157" spans="1:60" ht="33.75" outlineLevel="1" x14ac:dyDescent="0.2">
      <c r="A157" s="231">
        <v>24</v>
      </c>
      <c r="B157" s="232" t="s">
        <v>239</v>
      </c>
      <c r="C157" s="250" t="s">
        <v>240</v>
      </c>
      <c r="D157" s="233" t="s">
        <v>109</v>
      </c>
      <c r="E157" s="234">
        <v>452.7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6">
        <v>0</v>
      </c>
      <c r="O157" s="236">
        <f>ROUND(E157*N157,2)</f>
        <v>0</v>
      </c>
      <c r="P157" s="236">
        <v>0</v>
      </c>
      <c r="Q157" s="236">
        <f>ROUND(E157*P157,2)</f>
        <v>0</v>
      </c>
      <c r="R157" s="236"/>
      <c r="S157" s="236" t="s">
        <v>110</v>
      </c>
      <c r="T157" s="237" t="s">
        <v>111</v>
      </c>
      <c r="U157" s="221">
        <v>0</v>
      </c>
      <c r="V157" s="221">
        <f>ROUND(E157*U157,2)</f>
        <v>0</v>
      </c>
      <c r="W157" s="221"/>
      <c r="X157" s="221" t="s">
        <v>112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113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1" t="s">
        <v>241</v>
      </c>
      <c r="D158" s="238"/>
      <c r="E158" s="238"/>
      <c r="F158" s="238"/>
      <c r="G158" s="238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115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2" t="s">
        <v>116</v>
      </c>
      <c r="D159" s="222"/>
      <c r="E159" s="223"/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117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2" t="s">
        <v>242</v>
      </c>
      <c r="D160" s="222"/>
      <c r="E160" s="223">
        <v>452.7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117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1">
        <v>25</v>
      </c>
      <c r="B161" s="232" t="s">
        <v>243</v>
      </c>
      <c r="C161" s="250" t="s">
        <v>244</v>
      </c>
      <c r="D161" s="233" t="s">
        <v>179</v>
      </c>
      <c r="E161" s="234">
        <v>1009.26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6">
        <v>1</v>
      </c>
      <c r="O161" s="236">
        <f>ROUND(E161*N161,2)</f>
        <v>1009.26</v>
      </c>
      <c r="P161" s="236">
        <v>0</v>
      </c>
      <c r="Q161" s="236">
        <f>ROUND(E161*P161,2)</f>
        <v>0</v>
      </c>
      <c r="R161" s="236"/>
      <c r="S161" s="236" t="s">
        <v>110</v>
      </c>
      <c r="T161" s="237" t="s">
        <v>111</v>
      </c>
      <c r="U161" s="221">
        <v>0</v>
      </c>
      <c r="V161" s="221">
        <f>ROUND(E161*U161,2)</f>
        <v>0</v>
      </c>
      <c r="W161" s="221"/>
      <c r="X161" s="221" t="s">
        <v>219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220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2" t="s">
        <v>116</v>
      </c>
      <c r="D162" s="222"/>
      <c r="E162" s="223"/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117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2" t="s">
        <v>245</v>
      </c>
      <c r="D163" s="222"/>
      <c r="E163" s="223"/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117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2" t="s">
        <v>246</v>
      </c>
      <c r="D164" s="222"/>
      <c r="E164" s="223">
        <v>905.4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117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2" t="s">
        <v>120</v>
      </c>
      <c r="D165" s="222"/>
      <c r="E165" s="223"/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117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2" t="s">
        <v>121</v>
      </c>
      <c r="D166" s="222"/>
      <c r="E166" s="223"/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117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2" t="s">
        <v>122</v>
      </c>
      <c r="D167" s="222"/>
      <c r="E167" s="223"/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117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2" t="s">
        <v>123</v>
      </c>
      <c r="D168" s="222"/>
      <c r="E168" s="223"/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117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2" t="s">
        <v>124</v>
      </c>
      <c r="D169" s="222"/>
      <c r="E169" s="223"/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117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2" t="s">
        <v>125</v>
      </c>
      <c r="D170" s="222"/>
      <c r="E170" s="223"/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117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2" t="s">
        <v>126</v>
      </c>
      <c r="D171" s="222"/>
      <c r="E171" s="223">
        <v>103.86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117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31">
        <v>26</v>
      </c>
      <c r="B172" s="232" t="s">
        <v>247</v>
      </c>
      <c r="C172" s="250" t="s">
        <v>248</v>
      </c>
      <c r="D172" s="233" t="s">
        <v>109</v>
      </c>
      <c r="E172" s="234">
        <v>46.81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21</v>
      </c>
      <c r="M172" s="236">
        <f>G172*(1+L172/100)</f>
        <v>0</v>
      </c>
      <c r="N172" s="236">
        <v>0.441</v>
      </c>
      <c r="O172" s="236">
        <f>ROUND(E172*N172,2)</f>
        <v>20.64</v>
      </c>
      <c r="P172" s="236">
        <v>0</v>
      </c>
      <c r="Q172" s="236">
        <f>ROUND(E172*P172,2)</f>
        <v>0</v>
      </c>
      <c r="R172" s="236" t="s">
        <v>249</v>
      </c>
      <c r="S172" s="236" t="s">
        <v>187</v>
      </c>
      <c r="T172" s="237" t="s">
        <v>188</v>
      </c>
      <c r="U172" s="221">
        <v>0.03</v>
      </c>
      <c r="V172" s="221">
        <f>ROUND(E172*U172,2)</f>
        <v>1.4</v>
      </c>
      <c r="W172" s="221"/>
      <c r="X172" s="221" t="s">
        <v>112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113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2" t="s">
        <v>116</v>
      </c>
      <c r="D173" s="222"/>
      <c r="E173" s="223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117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2" t="s">
        <v>137</v>
      </c>
      <c r="D174" s="222"/>
      <c r="E174" s="223"/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117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2" t="s">
        <v>250</v>
      </c>
      <c r="D175" s="222"/>
      <c r="E175" s="223"/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117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2" t="s">
        <v>250</v>
      </c>
      <c r="D176" s="222"/>
      <c r="E176" s="223"/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117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52" t="s">
        <v>251</v>
      </c>
      <c r="D177" s="222"/>
      <c r="E177" s="223">
        <v>46.81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117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x14ac:dyDescent="0.2">
      <c r="A178" s="225" t="s">
        <v>105</v>
      </c>
      <c r="B178" s="226" t="s">
        <v>63</v>
      </c>
      <c r="C178" s="249" t="s">
        <v>64</v>
      </c>
      <c r="D178" s="227"/>
      <c r="E178" s="228"/>
      <c r="F178" s="229"/>
      <c r="G178" s="229">
        <f>SUMIF(AG179:AG225,"&lt;&gt;NOR",G179:G225)</f>
        <v>0</v>
      </c>
      <c r="H178" s="229"/>
      <c r="I178" s="229">
        <f>SUM(I179:I225)</f>
        <v>0</v>
      </c>
      <c r="J178" s="229"/>
      <c r="K178" s="229">
        <f>SUM(K179:K225)</f>
        <v>0</v>
      </c>
      <c r="L178" s="229"/>
      <c r="M178" s="229">
        <f>SUM(M179:M225)</f>
        <v>0</v>
      </c>
      <c r="N178" s="229"/>
      <c r="O178" s="229">
        <f>SUM(O179:O225)</f>
        <v>0.5</v>
      </c>
      <c r="P178" s="229"/>
      <c r="Q178" s="229">
        <f>SUM(Q179:Q225)</f>
        <v>0</v>
      </c>
      <c r="R178" s="229"/>
      <c r="S178" s="229"/>
      <c r="T178" s="230"/>
      <c r="U178" s="224"/>
      <c r="V178" s="224">
        <f>SUM(V179:V225)</f>
        <v>22.67</v>
      </c>
      <c r="W178" s="224"/>
      <c r="X178" s="224"/>
      <c r="AG178" t="s">
        <v>106</v>
      </c>
    </row>
    <row r="179" spans="1:60" ht="22.5" outlineLevel="1" x14ac:dyDescent="0.2">
      <c r="A179" s="231">
        <v>27</v>
      </c>
      <c r="B179" s="232" t="s">
        <v>252</v>
      </c>
      <c r="C179" s="250" t="s">
        <v>253</v>
      </c>
      <c r="D179" s="233" t="s">
        <v>254</v>
      </c>
      <c r="E179" s="234">
        <v>40.200000000000003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6">
        <v>0</v>
      </c>
      <c r="O179" s="236">
        <f>ROUND(E179*N179,2)</f>
        <v>0</v>
      </c>
      <c r="P179" s="236">
        <v>0</v>
      </c>
      <c r="Q179" s="236">
        <f>ROUND(E179*P179,2)</f>
        <v>0</v>
      </c>
      <c r="R179" s="236" t="s">
        <v>197</v>
      </c>
      <c r="S179" s="236" t="s">
        <v>187</v>
      </c>
      <c r="T179" s="237" t="s">
        <v>198</v>
      </c>
      <c r="U179" s="221">
        <v>3.4000000000000002E-2</v>
      </c>
      <c r="V179" s="221">
        <f>ROUND(E179*U179,2)</f>
        <v>1.37</v>
      </c>
      <c r="W179" s="221"/>
      <c r="X179" s="221" t="s">
        <v>112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113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3" t="s">
        <v>200</v>
      </c>
      <c r="D180" s="240"/>
      <c r="E180" s="240"/>
      <c r="F180" s="240"/>
      <c r="G180" s="240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190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2" t="s">
        <v>116</v>
      </c>
      <c r="D181" s="222"/>
      <c r="E181" s="223"/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117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2" t="s">
        <v>255</v>
      </c>
      <c r="D182" s="222"/>
      <c r="E182" s="223">
        <v>40.200000000000003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117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 x14ac:dyDescent="0.2">
      <c r="A183" s="231">
        <v>28</v>
      </c>
      <c r="B183" s="232" t="s">
        <v>256</v>
      </c>
      <c r="C183" s="250" t="s">
        <v>257</v>
      </c>
      <c r="D183" s="233" t="s">
        <v>254</v>
      </c>
      <c r="E183" s="234">
        <v>40.200000000000003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6">
        <v>2.7999999999999998E-4</v>
      </c>
      <c r="O183" s="236">
        <f>ROUND(E183*N183,2)</f>
        <v>0.01</v>
      </c>
      <c r="P183" s="236">
        <v>0</v>
      </c>
      <c r="Q183" s="236">
        <f>ROUND(E183*P183,2)</f>
        <v>0</v>
      </c>
      <c r="R183" s="236" t="s">
        <v>226</v>
      </c>
      <c r="S183" s="236" t="s">
        <v>187</v>
      </c>
      <c r="T183" s="237" t="s">
        <v>187</v>
      </c>
      <c r="U183" s="221">
        <v>0</v>
      </c>
      <c r="V183" s="221">
        <f>ROUND(E183*U183,2)</f>
        <v>0</v>
      </c>
      <c r="W183" s="221"/>
      <c r="X183" s="221" t="s">
        <v>219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220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2" t="s">
        <v>116</v>
      </c>
      <c r="D184" s="222"/>
      <c r="E184" s="223"/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117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52" t="s">
        <v>255</v>
      </c>
      <c r="D185" s="222"/>
      <c r="E185" s="223">
        <v>40.200000000000003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117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31">
        <v>29</v>
      </c>
      <c r="B186" s="232" t="s">
        <v>258</v>
      </c>
      <c r="C186" s="250" t="s">
        <v>259</v>
      </c>
      <c r="D186" s="233" t="s">
        <v>254</v>
      </c>
      <c r="E186" s="234">
        <v>4</v>
      </c>
      <c r="F186" s="235"/>
      <c r="G186" s="236">
        <f>ROUND(E186*F186,2)</f>
        <v>0</v>
      </c>
      <c r="H186" s="235"/>
      <c r="I186" s="236">
        <f>ROUND(E186*H186,2)</f>
        <v>0</v>
      </c>
      <c r="J186" s="235"/>
      <c r="K186" s="236">
        <f>ROUND(E186*J186,2)</f>
        <v>0</v>
      </c>
      <c r="L186" s="236">
        <v>21</v>
      </c>
      <c r="M186" s="236">
        <f>G186*(1+L186/100)</f>
        <v>0</v>
      </c>
      <c r="N186" s="236">
        <v>1.2800000000000001E-3</v>
      </c>
      <c r="O186" s="236">
        <f>ROUND(E186*N186,2)</f>
        <v>0.01</v>
      </c>
      <c r="P186" s="236">
        <v>0</v>
      </c>
      <c r="Q186" s="236">
        <f>ROUND(E186*P186,2)</f>
        <v>0</v>
      </c>
      <c r="R186" s="236"/>
      <c r="S186" s="236" t="s">
        <v>110</v>
      </c>
      <c r="T186" s="237" t="s">
        <v>111</v>
      </c>
      <c r="U186" s="221">
        <v>0</v>
      </c>
      <c r="V186" s="221">
        <f>ROUND(E186*U186,2)</f>
        <v>0</v>
      </c>
      <c r="W186" s="221"/>
      <c r="X186" s="221" t="s">
        <v>112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113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52" t="s">
        <v>260</v>
      </c>
      <c r="D187" s="222"/>
      <c r="E187" s="223"/>
      <c r="F187" s="221"/>
      <c r="G187" s="221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117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52" t="s">
        <v>261</v>
      </c>
      <c r="D188" s="222"/>
      <c r="E188" s="223"/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117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52" t="s">
        <v>59</v>
      </c>
      <c r="D189" s="222"/>
      <c r="E189" s="223">
        <v>4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117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1">
        <v>30</v>
      </c>
      <c r="B190" s="232" t="s">
        <v>262</v>
      </c>
      <c r="C190" s="250" t="s">
        <v>263</v>
      </c>
      <c r="D190" s="233" t="s">
        <v>254</v>
      </c>
      <c r="E190" s="234">
        <v>177.5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6">
        <v>1E-4</v>
      </c>
      <c r="O190" s="236">
        <f>ROUND(E190*N190,2)</f>
        <v>0.02</v>
      </c>
      <c r="P190" s="236">
        <v>0</v>
      </c>
      <c r="Q190" s="236">
        <f>ROUND(E190*P190,2)</f>
        <v>0</v>
      </c>
      <c r="R190" s="236" t="s">
        <v>197</v>
      </c>
      <c r="S190" s="236" t="s">
        <v>187</v>
      </c>
      <c r="T190" s="237" t="s">
        <v>187</v>
      </c>
      <c r="U190" s="221">
        <v>0.12</v>
      </c>
      <c r="V190" s="221">
        <f>ROUND(E190*U190,2)</f>
        <v>21.3</v>
      </c>
      <c r="W190" s="221"/>
      <c r="X190" s="221" t="s">
        <v>112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113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3" t="s">
        <v>200</v>
      </c>
      <c r="D191" s="240"/>
      <c r="E191" s="240"/>
      <c r="F191" s="240"/>
      <c r="G191" s="240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190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2" t="s">
        <v>116</v>
      </c>
      <c r="D192" s="222"/>
      <c r="E192" s="223"/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117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2" t="s">
        <v>264</v>
      </c>
      <c r="D193" s="222"/>
      <c r="E193" s="223">
        <v>177.5</v>
      </c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117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2.5" outlineLevel="1" x14ac:dyDescent="0.2">
      <c r="A194" s="231">
        <v>31</v>
      </c>
      <c r="B194" s="232" t="s">
        <v>265</v>
      </c>
      <c r="C194" s="250" t="s">
        <v>266</v>
      </c>
      <c r="D194" s="233" t="s">
        <v>232</v>
      </c>
      <c r="E194" s="234">
        <v>177.5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6">
        <v>2.5999999999999999E-3</v>
      </c>
      <c r="O194" s="236">
        <f>ROUND(E194*N194,2)</f>
        <v>0.46</v>
      </c>
      <c r="P194" s="236">
        <v>0</v>
      </c>
      <c r="Q194" s="236">
        <f>ROUND(E194*P194,2)</f>
        <v>0</v>
      </c>
      <c r="R194" s="236" t="s">
        <v>226</v>
      </c>
      <c r="S194" s="236" t="s">
        <v>187</v>
      </c>
      <c r="T194" s="237" t="s">
        <v>187</v>
      </c>
      <c r="U194" s="221">
        <v>0</v>
      </c>
      <c r="V194" s="221">
        <f>ROUND(E194*U194,2)</f>
        <v>0</v>
      </c>
      <c r="W194" s="221"/>
      <c r="X194" s="221" t="s">
        <v>219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220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2" t="s">
        <v>116</v>
      </c>
      <c r="D195" s="222"/>
      <c r="E195" s="223"/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117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2" t="s">
        <v>148</v>
      </c>
      <c r="D196" s="222"/>
      <c r="E196" s="223"/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117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2" t="s">
        <v>264</v>
      </c>
      <c r="D197" s="222"/>
      <c r="E197" s="223">
        <v>177.5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117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31">
        <v>32</v>
      </c>
      <c r="B198" s="232" t="s">
        <v>267</v>
      </c>
      <c r="C198" s="250" t="s">
        <v>268</v>
      </c>
      <c r="D198" s="233" t="s">
        <v>232</v>
      </c>
      <c r="E198" s="234">
        <v>17</v>
      </c>
      <c r="F198" s="235"/>
      <c r="G198" s="236">
        <f>ROUND(E198*F198,2)</f>
        <v>0</v>
      </c>
      <c r="H198" s="235"/>
      <c r="I198" s="236">
        <f>ROUND(E198*H198,2)</f>
        <v>0</v>
      </c>
      <c r="J198" s="235"/>
      <c r="K198" s="236">
        <f>ROUND(E198*J198,2)</f>
        <v>0</v>
      </c>
      <c r="L198" s="236">
        <v>21</v>
      </c>
      <c r="M198" s="236">
        <f>G198*(1+L198/100)</f>
        <v>0</v>
      </c>
      <c r="N198" s="236">
        <v>0</v>
      </c>
      <c r="O198" s="236">
        <f>ROUND(E198*N198,2)</f>
        <v>0</v>
      </c>
      <c r="P198" s="236">
        <v>0</v>
      </c>
      <c r="Q198" s="236">
        <f>ROUND(E198*P198,2)</f>
        <v>0</v>
      </c>
      <c r="R198" s="236"/>
      <c r="S198" s="236" t="s">
        <v>110</v>
      </c>
      <c r="T198" s="237" t="s">
        <v>111</v>
      </c>
      <c r="U198" s="221">
        <v>0</v>
      </c>
      <c r="V198" s="221">
        <f>ROUND(E198*U198,2)</f>
        <v>0</v>
      </c>
      <c r="W198" s="221"/>
      <c r="X198" s="221" t="s">
        <v>112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113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2" t="s">
        <v>116</v>
      </c>
      <c r="D199" s="222"/>
      <c r="E199" s="223"/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117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2" t="s">
        <v>269</v>
      </c>
      <c r="D200" s="222"/>
      <c r="E200" s="223"/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117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2" t="s">
        <v>270</v>
      </c>
      <c r="D201" s="222"/>
      <c r="E201" s="223"/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117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2" t="s">
        <v>271</v>
      </c>
      <c r="D202" s="222"/>
      <c r="E202" s="223">
        <v>17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117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1">
        <v>33</v>
      </c>
      <c r="B203" s="232" t="s">
        <v>272</v>
      </c>
      <c r="C203" s="250" t="s">
        <v>273</v>
      </c>
      <c r="D203" s="233" t="s">
        <v>232</v>
      </c>
      <c r="E203" s="234">
        <v>7</v>
      </c>
      <c r="F203" s="235"/>
      <c r="G203" s="236">
        <f>ROUND(E203*F203,2)</f>
        <v>0</v>
      </c>
      <c r="H203" s="235"/>
      <c r="I203" s="236">
        <f>ROUND(E203*H203,2)</f>
        <v>0</v>
      </c>
      <c r="J203" s="235"/>
      <c r="K203" s="236">
        <f>ROUND(E203*J203,2)</f>
        <v>0</v>
      </c>
      <c r="L203" s="236">
        <v>21</v>
      </c>
      <c r="M203" s="236">
        <f>G203*(1+L203/100)</f>
        <v>0</v>
      </c>
      <c r="N203" s="236">
        <v>3.4000000000000002E-4</v>
      </c>
      <c r="O203" s="236">
        <f>ROUND(E203*N203,2)</f>
        <v>0</v>
      </c>
      <c r="P203" s="236">
        <v>0</v>
      </c>
      <c r="Q203" s="236">
        <f>ROUND(E203*P203,2)</f>
        <v>0</v>
      </c>
      <c r="R203" s="236"/>
      <c r="S203" s="236" t="s">
        <v>110</v>
      </c>
      <c r="T203" s="237" t="s">
        <v>111</v>
      </c>
      <c r="U203" s="221">
        <v>0</v>
      </c>
      <c r="V203" s="221">
        <f>ROUND(E203*U203,2)</f>
        <v>0</v>
      </c>
      <c r="W203" s="221"/>
      <c r="X203" s="221" t="s">
        <v>219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220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2" t="s">
        <v>116</v>
      </c>
      <c r="D204" s="222"/>
      <c r="E204" s="223"/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117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2" t="s">
        <v>269</v>
      </c>
      <c r="D205" s="222"/>
      <c r="E205" s="223"/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117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2" t="s">
        <v>274</v>
      </c>
      <c r="D206" s="222"/>
      <c r="E206" s="223">
        <v>7</v>
      </c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117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31">
        <v>34</v>
      </c>
      <c r="B207" s="232" t="s">
        <v>275</v>
      </c>
      <c r="C207" s="250" t="s">
        <v>276</v>
      </c>
      <c r="D207" s="233" t="s">
        <v>232</v>
      </c>
      <c r="E207" s="234">
        <v>10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6">
        <v>2.7999999999999998E-4</v>
      </c>
      <c r="O207" s="236">
        <f>ROUND(E207*N207,2)</f>
        <v>0</v>
      </c>
      <c r="P207" s="236">
        <v>0</v>
      </c>
      <c r="Q207" s="236">
        <f>ROUND(E207*P207,2)</f>
        <v>0</v>
      </c>
      <c r="R207" s="236"/>
      <c r="S207" s="236" t="s">
        <v>110</v>
      </c>
      <c r="T207" s="237" t="s">
        <v>111</v>
      </c>
      <c r="U207" s="221">
        <v>0</v>
      </c>
      <c r="V207" s="221">
        <f>ROUND(E207*U207,2)</f>
        <v>0</v>
      </c>
      <c r="W207" s="221"/>
      <c r="X207" s="221" t="s">
        <v>219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220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2" t="s">
        <v>270</v>
      </c>
      <c r="D208" s="222"/>
      <c r="E208" s="223"/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117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2" t="s">
        <v>277</v>
      </c>
      <c r="D209" s="222"/>
      <c r="E209" s="223">
        <v>10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117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1" x14ac:dyDescent="0.2">
      <c r="A210" s="231">
        <v>35</v>
      </c>
      <c r="B210" s="232" t="s">
        <v>278</v>
      </c>
      <c r="C210" s="250" t="s">
        <v>279</v>
      </c>
      <c r="D210" s="233" t="s">
        <v>232</v>
      </c>
      <c r="E210" s="234">
        <v>6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6">
        <v>0</v>
      </c>
      <c r="O210" s="236">
        <f>ROUND(E210*N210,2)</f>
        <v>0</v>
      </c>
      <c r="P210" s="236">
        <v>0</v>
      </c>
      <c r="Q210" s="236">
        <f>ROUND(E210*P210,2)</f>
        <v>0</v>
      </c>
      <c r="R210" s="236"/>
      <c r="S210" s="236" t="s">
        <v>110</v>
      </c>
      <c r="T210" s="237" t="s">
        <v>111</v>
      </c>
      <c r="U210" s="221">
        <v>0</v>
      </c>
      <c r="V210" s="221">
        <f>ROUND(E210*U210,2)</f>
        <v>0</v>
      </c>
      <c r="W210" s="221"/>
      <c r="X210" s="221" t="s">
        <v>112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113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2" t="s">
        <v>116</v>
      </c>
      <c r="D211" s="222"/>
      <c r="E211" s="223"/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117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2" t="s">
        <v>280</v>
      </c>
      <c r="D212" s="222"/>
      <c r="E212" s="223"/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117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2" t="s">
        <v>281</v>
      </c>
      <c r="D213" s="222"/>
      <c r="E213" s="223">
        <v>6</v>
      </c>
      <c r="F213" s="221"/>
      <c r="G213" s="221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117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31">
        <v>36</v>
      </c>
      <c r="B214" s="232" t="s">
        <v>282</v>
      </c>
      <c r="C214" s="250" t="s">
        <v>283</v>
      </c>
      <c r="D214" s="233" t="s">
        <v>232</v>
      </c>
      <c r="E214" s="234">
        <v>6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6">
        <v>6.2E-4</v>
      </c>
      <c r="O214" s="236">
        <f>ROUND(E214*N214,2)</f>
        <v>0</v>
      </c>
      <c r="P214" s="236">
        <v>0</v>
      </c>
      <c r="Q214" s="236">
        <f>ROUND(E214*P214,2)</f>
        <v>0</v>
      </c>
      <c r="R214" s="236"/>
      <c r="S214" s="236" t="s">
        <v>110</v>
      </c>
      <c r="T214" s="237" t="s">
        <v>111</v>
      </c>
      <c r="U214" s="221">
        <v>0</v>
      </c>
      <c r="V214" s="221">
        <f>ROUND(E214*U214,2)</f>
        <v>0</v>
      </c>
      <c r="W214" s="221"/>
      <c r="X214" s="221" t="s">
        <v>219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220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2" t="s">
        <v>116</v>
      </c>
      <c r="D215" s="222"/>
      <c r="E215" s="223"/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117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2" t="s">
        <v>280</v>
      </c>
      <c r="D216" s="222"/>
      <c r="E216" s="223"/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117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2" t="s">
        <v>281</v>
      </c>
      <c r="D217" s="222"/>
      <c r="E217" s="223">
        <v>6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117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31">
        <v>37</v>
      </c>
      <c r="B218" s="232" t="s">
        <v>284</v>
      </c>
      <c r="C218" s="250" t="s">
        <v>285</v>
      </c>
      <c r="D218" s="233" t="s">
        <v>232</v>
      </c>
      <c r="E218" s="234">
        <v>1</v>
      </c>
      <c r="F218" s="235"/>
      <c r="G218" s="236">
        <f>ROUND(E218*F218,2)</f>
        <v>0</v>
      </c>
      <c r="H218" s="235"/>
      <c r="I218" s="236">
        <f>ROUND(E218*H218,2)</f>
        <v>0</v>
      </c>
      <c r="J218" s="235"/>
      <c r="K218" s="236">
        <f>ROUND(E218*J218,2)</f>
        <v>0</v>
      </c>
      <c r="L218" s="236">
        <v>21</v>
      </c>
      <c r="M218" s="236">
        <f>G218*(1+L218/100)</f>
        <v>0</v>
      </c>
      <c r="N218" s="236">
        <v>1.0000000000000001E-5</v>
      </c>
      <c r="O218" s="236">
        <f>ROUND(E218*N218,2)</f>
        <v>0</v>
      </c>
      <c r="P218" s="236">
        <v>0</v>
      </c>
      <c r="Q218" s="236">
        <f>ROUND(E218*P218,2)</f>
        <v>0</v>
      </c>
      <c r="R218" s="236"/>
      <c r="S218" s="236" t="s">
        <v>110</v>
      </c>
      <c r="T218" s="237" t="s">
        <v>111</v>
      </c>
      <c r="U218" s="221">
        <v>0</v>
      </c>
      <c r="V218" s="221">
        <f>ROUND(E218*U218,2)</f>
        <v>0</v>
      </c>
      <c r="W218" s="221"/>
      <c r="X218" s="221" t="s">
        <v>112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113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52" t="s">
        <v>116</v>
      </c>
      <c r="D219" s="222"/>
      <c r="E219" s="223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117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2" t="s">
        <v>234</v>
      </c>
      <c r="D220" s="222"/>
      <c r="E220" s="223"/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117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2" t="s">
        <v>55</v>
      </c>
      <c r="D221" s="222"/>
      <c r="E221" s="223">
        <v>1</v>
      </c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117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31">
        <v>38</v>
      </c>
      <c r="B222" s="232" t="s">
        <v>286</v>
      </c>
      <c r="C222" s="250" t="s">
        <v>287</v>
      </c>
      <c r="D222" s="233" t="s">
        <v>232</v>
      </c>
      <c r="E222" s="234">
        <v>1</v>
      </c>
      <c r="F222" s="235"/>
      <c r="G222" s="236">
        <f>ROUND(E222*F222,2)</f>
        <v>0</v>
      </c>
      <c r="H222" s="235"/>
      <c r="I222" s="236">
        <f>ROUND(E222*H222,2)</f>
        <v>0</v>
      </c>
      <c r="J222" s="235"/>
      <c r="K222" s="236">
        <f>ROUND(E222*J222,2)</f>
        <v>0</v>
      </c>
      <c r="L222" s="236">
        <v>21</v>
      </c>
      <c r="M222" s="236">
        <f>G222*(1+L222/100)</f>
        <v>0</v>
      </c>
      <c r="N222" s="236">
        <v>1.23E-3</v>
      </c>
      <c r="O222" s="236">
        <f>ROUND(E222*N222,2)</f>
        <v>0</v>
      </c>
      <c r="P222" s="236">
        <v>0</v>
      </c>
      <c r="Q222" s="236">
        <f>ROUND(E222*P222,2)</f>
        <v>0</v>
      </c>
      <c r="R222" s="236"/>
      <c r="S222" s="236" t="s">
        <v>110</v>
      </c>
      <c r="T222" s="237" t="s">
        <v>111</v>
      </c>
      <c r="U222" s="221">
        <v>0</v>
      </c>
      <c r="V222" s="221">
        <f>ROUND(E222*U222,2)</f>
        <v>0</v>
      </c>
      <c r="W222" s="221"/>
      <c r="X222" s="221" t="s">
        <v>219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220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2" t="s">
        <v>116</v>
      </c>
      <c r="D223" s="222"/>
      <c r="E223" s="223"/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117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52" t="s">
        <v>234</v>
      </c>
      <c r="D224" s="222"/>
      <c r="E224" s="223"/>
      <c r="F224" s="221"/>
      <c r="G224" s="221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117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2" t="s">
        <v>55</v>
      </c>
      <c r="D225" s="222"/>
      <c r="E225" s="223">
        <v>1</v>
      </c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117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x14ac:dyDescent="0.2">
      <c r="A226" s="225" t="s">
        <v>105</v>
      </c>
      <c r="B226" s="226" t="s">
        <v>65</v>
      </c>
      <c r="C226" s="249" t="s">
        <v>66</v>
      </c>
      <c r="D226" s="227"/>
      <c r="E226" s="228"/>
      <c r="F226" s="229"/>
      <c r="G226" s="229">
        <f>SUMIF(AG227:AG227,"&lt;&gt;NOR",G227:G227)</f>
        <v>0</v>
      </c>
      <c r="H226" s="229"/>
      <c r="I226" s="229">
        <f>SUM(I227:I227)</f>
        <v>0</v>
      </c>
      <c r="J226" s="229"/>
      <c r="K226" s="229">
        <f>SUM(K227:K227)</f>
        <v>0</v>
      </c>
      <c r="L226" s="229"/>
      <c r="M226" s="229">
        <f>SUM(M227:M227)</f>
        <v>0</v>
      </c>
      <c r="N226" s="229"/>
      <c r="O226" s="229">
        <f>SUM(O227:O227)</f>
        <v>0</v>
      </c>
      <c r="P226" s="229"/>
      <c r="Q226" s="229">
        <f>SUM(Q227:Q227)</f>
        <v>0</v>
      </c>
      <c r="R226" s="229"/>
      <c r="S226" s="229"/>
      <c r="T226" s="230"/>
      <c r="U226" s="224"/>
      <c r="V226" s="224">
        <f>SUM(V227:V227)</f>
        <v>0</v>
      </c>
      <c r="W226" s="224"/>
      <c r="X226" s="224"/>
      <c r="AG226" t="s">
        <v>106</v>
      </c>
    </row>
    <row r="227" spans="1:60" ht="22.5" outlineLevel="1" x14ac:dyDescent="0.2">
      <c r="A227" s="241">
        <v>39</v>
      </c>
      <c r="B227" s="242" t="s">
        <v>288</v>
      </c>
      <c r="C227" s="254" t="s">
        <v>289</v>
      </c>
      <c r="D227" s="243" t="s">
        <v>179</v>
      </c>
      <c r="E227" s="244">
        <v>31.158000000000001</v>
      </c>
      <c r="F227" s="245"/>
      <c r="G227" s="246">
        <f>ROUND(E227*F227,2)</f>
        <v>0</v>
      </c>
      <c r="H227" s="245"/>
      <c r="I227" s="246">
        <f>ROUND(E227*H227,2)</f>
        <v>0</v>
      </c>
      <c r="J227" s="245"/>
      <c r="K227" s="246">
        <f>ROUND(E227*J227,2)</f>
        <v>0</v>
      </c>
      <c r="L227" s="246">
        <v>21</v>
      </c>
      <c r="M227" s="246">
        <f>G227*(1+L227/100)</f>
        <v>0</v>
      </c>
      <c r="N227" s="246">
        <v>0</v>
      </c>
      <c r="O227" s="246">
        <f>ROUND(E227*N227,2)</f>
        <v>0</v>
      </c>
      <c r="P227" s="246">
        <v>0</v>
      </c>
      <c r="Q227" s="246">
        <f>ROUND(E227*P227,2)</f>
        <v>0</v>
      </c>
      <c r="R227" s="246"/>
      <c r="S227" s="246" t="s">
        <v>110</v>
      </c>
      <c r="T227" s="247" t="s">
        <v>111</v>
      </c>
      <c r="U227" s="221">
        <v>0</v>
      </c>
      <c r="V227" s="221">
        <f>ROUND(E227*U227,2)</f>
        <v>0</v>
      </c>
      <c r="W227" s="221"/>
      <c r="X227" s="221" t="s">
        <v>112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113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x14ac:dyDescent="0.2">
      <c r="A228" s="225" t="s">
        <v>105</v>
      </c>
      <c r="B228" s="226" t="s">
        <v>63</v>
      </c>
      <c r="C228" s="249" t="s">
        <v>64</v>
      </c>
      <c r="D228" s="227"/>
      <c r="E228" s="228"/>
      <c r="F228" s="229"/>
      <c r="G228" s="229">
        <f>SUMIF(AG229:AG229,"&lt;&gt;NOR",G229:G229)</f>
        <v>0</v>
      </c>
      <c r="H228" s="229"/>
      <c r="I228" s="229">
        <f>SUM(I229:I229)</f>
        <v>0</v>
      </c>
      <c r="J228" s="229"/>
      <c r="K228" s="229">
        <f>SUM(K229:K229)</f>
        <v>0</v>
      </c>
      <c r="L228" s="229"/>
      <c r="M228" s="229">
        <f>SUM(M229:M229)</f>
        <v>0</v>
      </c>
      <c r="N228" s="229"/>
      <c r="O228" s="229">
        <f>SUM(O229:O229)</f>
        <v>0</v>
      </c>
      <c r="P228" s="229"/>
      <c r="Q228" s="229">
        <f>SUM(Q229:Q229)</f>
        <v>0</v>
      </c>
      <c r="R228" s="229"/>
      <c r="S228" s="229"/>
      <c r="T228" s="230"/>
      <c r="U228" s="224"/>
      <c r="V228" s="224">
        <f>SUM(V229:V229)</f>
        <v>0</v>
      </c>
      <c r="W228" s="224"/>
      <c r="X228" s="224"/>
      <c r="AG228" t="s">
        <v>106</v>
      </c>
    </row>
    <row r="229" spans="1:60" outlineLevel="1" x14ac:dyDescent="0.2">
      <c r="A229" s="241">
        <v>40</v>
      </c>
      <c r="B229" s="242" t="s">
        <v>290</v>
      </c>
      <c r="C229" s="254" t="s">
        <v>291</v>
      </c>
      <c r="D229" s="243" t="s">
        <v>232</v>
      </c>
      <c r="E229" s="244">
        <v>2</v>
      </c>
      <c r="F229" s="245"/>
      <c r="G229" s="246">
        <f>ROUND(E229*F229,2)</f>
        <v>0</v>
      </c>
      <c r="H229" s="245"/>
      <c r="I229" s="246">
        <f>ROUND(E229*H229,2)</f>
        <v>0</v>
      </c>
      <c r="J229" s="245"/>
      <c r="K229" s="246">
        <f>ROUND(E229*J229,2)</f>
        <v>0</v>
      </c>
      <c r="L229" s="246">
        <v>21</v>
      </c>
      <c r="M229" s="246">
        <f>G229*(1+L229/100)</f>
        <v>0</v>
      </c>
      <c r="N229" s="246">
        <v>0</v>
      </c>
      <c r="O229" s="246">
        <f>ROUND(E229*N229,2)</f>
        <v>0</v>
      </c>
      <c r="P229" s="246">
        <v>0</v>
      </c>
      <c r="Q229" s="246">
        <f>ROUND(E229*P229,2)</f>
        <v>0</v>
      </c>
      <c r="R229" s="246"/>
      <c r="S229" s="246" t="s">
        <v>233</v>
      </c>
      <c r="T229" s="247" t="s">
        <v>188</v>
      </c>
      <c r="U229" s="221">
        <v>0</v>
      </c>
      <c r="V229" s="221">
        <f>ROUND(E229*U229,2)</f>
        <v>0</v>
      </c>
      <c r="W229" s="221"/>
      <c r="X229" s="221" t="s">
        <v>112</v>
      </c>
      <c r="Y229" s="212"/>
      <c r="Z229" s="212"/>
      <c r="AA229" s="212"/>
      <c r="AB229" s="212"/>
      <c r="AC229" s="212"/>
      <c r="AD229" s="212"/>
      <c r="AE229" s="212"/>
      <c r="AF229" s="212"/>
      <c r="AG229" s="212" t="s">
        <v>199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x14ac:dyDescent="0.2">
      <c r="A230" s="225" t="s">
        <v>105</v>
      </c>
      <c r="B230" s="226" t="s">
        <v>65</v>
      </c>
      <c r="C230" s="249" t="s">
        <v>66</v>
      </c>
      <c r="D230" s="227"/>
      <c r="E230" s="228"/>
      <c r="F230" s="229"/>
      <c r="G230" s="229">
        <f>SUMIF(AG231:AG235,"&lt;&gt;NOR",G231:G235)</f>
        <v>0</v>
      </c>
      <c r="H230" s="229"/>
      <c r="I230" s="229">
        <f>SUM(I231:I235)</f>
        <v>0</v>
      </c>
      <c r="J230" s="229"/>
      <c r="K230" s="229">
        <f>SUM(K231:K235)</f>
        <v>0</v>
      </c>
      <c r="L230" s="229"/>
      <c r="M230" s="229">
        <f>SUM(M231:M235)</f>
        <v>0</v>
      </c>
      <c r="N230" s="229"/>
      <c r="O230" s="229">
        <f>SUM(O231:O235)</f>
        <v>0</v>
      </c>
      <c r="P230" s="229"/>
      <c r="Q230" s="229">
        <f>SUM(Q231:Q235)</f>
        <v>0</v>
      </c>
      <c r="R230" s="229"/>
      <c r="S230" s="229"/>
      <c r="T230" s="230"/>
      <c r="U230" s="224"/>
      <c r="V230" s="224">
        <f>SUM(V231:V235)</f>
        <v>0</v>
      </c>
      <c r="W230" s="224"/>
      <c r="X230" s="224"/>
      <c r="AG230" t="s">
        <v>106</v>
      </c>
    </row>
    <row r="231" spans="1:60" ht="22.5" outlineLevel="1" x14ac:dyDescent="0.2">
      <c r="A231" s="231">
        <v>41</v>
      </c>
      <c r="B231" s="232" t="s">
        <v>292</v>
      </c>
      <c r="C231" s="250" t="s">
        <v>293</v>
      </c>
      <c r="D231" s="233" t="s">
        <v>179</v>
      </c>
      <c r="E231" s="234">
        <v>280.42200000000003</v>
      </c>
      <c r="F231" s="235"/>
      <c r="G231" s="236">
        <f>ROUND(E231*F231,2)</f>
        <v>0</v>
      </c>
      <c r="H231" s="235"/>
      <c r="I231" s="236">
        <f>ROUND(E231*H231,2)</f>
        <v>0</v>
      </c>
      <c r="J231" s="235"/>
      <c r="K231" s="236">
        <f>ROUND(E231*J231,2)</f>
        <v>0</v>
      </c>
      <c r="L231" s="236">
        <v>21</v>
      </c>
      <c r="M231" s="236">
        <f>G231*(1+L231/100)</f>
        <v>0</v>
      </c>
      <c r="N231" s="236">
        <v>0</v>
      </c>
      <c r="O231" s="236">
        <f>ROUND(E231*N231,2)</f>
        <v>0</v>
      </c>
      <c r="P231" s="236">
        <v>0</v>
      </c>
      <c r="Q231" s="236">
        <f>ROUND(E231*P231,2)</f>
        <v>0</v>
      </c>
      <c r="R231" s="236"/>
      <c r="S231" s="236" t="s">
        <v>110</v>
      </c>
      <c r="T231" s="237" t="s">
        <v>111</v>
      </c>
      <c r="U231" s="221">
        <v>0</v>
      </c>
      <c r="V231" s="221">
        <f>ROUND(E231*U231,2)</f>
        <v>0</v>
      </c>
      <c r="W231" s="221"/>
      <c r="X231" s="221" t="s">
        <v>112</v>
      </c>
      <c r="Y231" s="212"/>
      <c r="Z231" s="212"/>
      <c r="AA231" s="212"/>
      <c r="AB231" s="212"/>
      <c r="AC231" s="212"/>
      <c r="AD231" s="212"/>
      <c r="AE231" s="212"/>
      <c r="AF231" s="212"/>
      <c r="AG231" s="212" t="s">
        <v>113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2" t="s">
        <v>294</v>
      </c>
      <c r="D232" s="222"/>
      <c r="E232" s="223"/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117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52" t="s">
        <v>295</v>
      </c>
      <c r="D233" s="222"/>
      <c r="E233" s="223">
        <v>280.42</v>
      </c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117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41">
        <v>42</v>
      </c>
      <c r="B234" s="242" t="s">
        <v>296</v>
      </c>
      <c r="C234" s="254" t="s">
        <v>297</v>
      </c>
      <c r="D234" s="243" t="s">
        <v>179</v>
      </c>
      <c r="E234" s="244">
        <v>31.158000000000001</v>
      </c>
      <c r="F234" s="245"/>
      <c r="G234" s="246">
        <f>ROUND(E234*F234,2)</f>
        <v>0</v>
      </c>
      <c r="H234" s="245"/>
      <c r="I234" s="246">
        <f>ROUND(E234*H234,2)</f>
        <v>0</v>
      </c>
      <c r="J234" s="245"/>
      <c r="K234" s="246">
        <f>ROUND(E234*J234,2)</f>
        <v>0</v>
      </c>
      <c r="L234" s="246">
        <v>21</v>
      </c>
      <c r="M234" s="246">
        <f>G234*(1+L234/100)</f>
        <v>0</v>
      </c>
      <c r="N234" s="246">
        <v>0</v>
      </c>
      <c r="O234" s="246">
        <f>ROUND(E234*N234,2)</f>
        <v>0</v>
      </c>
      <c r="P234" s="246">
        <v>0</v>
      </c>
      <c r="Q234" s="246">
        <f>ROUND(E234*P234,2)</f>
        <v>0</v>
      </c>
      <c r="R234" s="246"/>
      <c r="S234" s="246" t="s">
        <v>110</v>
      </c>
      <c r="T234" s="247" t="s">
        <v>111</v>
      </c>
      <c r="U234" s="221">
        <v>0</v>
      </c>
      <c r="V234" s="221">
        <f>ROUND(E234*U234,2)</f>
        <v>0</v>
      </c>
      <c r="W234" s="221"/>
      <c r="X234" s="221" t="s">
        <v>112</v>
      </c>
      <c r="Y234" s="212"/>
      <c r="Z234" s="212"/>
      <c r="AA234" s="212"/>
      <c r="AB234" s="212"/>
      <c r="AC234" s="212"/>
      <c r="AD234" s="212"/>
      <c r="AE234" s="212"/>
      <c r="AF234" s="212"/>
      <c r="AG234" s="212" t="s">
        <v>113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ht="22.5" outlineLevel="1" x14ac:dyDescent="0.2">
      <c r="A235" s="241">
        <v>43</v>
      </c>
      <c r="B235" s="242" t="s">
        <v>298</v>
      </c>
      <c r="C235" s="254" t="s">
        <v>178</v>
      </c>
      <c r="D235" s="243" t="s">
        <v>179</v>
      </c>
      <c r="E235" s="244">
        <v>31.158000000000001</v>
      </c>
      <c r="F235" s="245"/>
      <c r="G235" s="246">
        <f>ROUND(E235*F235,2)</f>
        <v>0</v>
      </c>
      <c r="H235" s="245"/>
      <c r="I235" s="246">
        <f>ROUND(E235*H235,2)</f>
        <v>0</v>
      </c>
      <c r="J235" s="245"/>
      <c r="K235" s="246">
        <f>ROUND(E235*J235,2)</f>
        <v>0</v>
      </c>
      <c r="L235" s="246">
        <v>21</v>
      </c>
      <c r="M235" s="246">
        <f>G235*(1+L235/100)</f>
        <v>0</v>
      </c>
      <c r="N235" s="246">
        <v>0</v>
      </c>
      <c r="O235" s="246">
        <f>ROUND(E235*N235,2)</f>
        <v>0</v>
      </c>
      <c r="P235" s="246">
        <v>0</v>
      </c>
      <c r="Q235" s="246">
        <f>ROUND(E235*P235,2)</f>
        <v>0</v>
      </c>
      <c r="R235" s="246"/>
      <c r="S235" s="246" t="s">
        <v>110</v>
      </c>
      <c r="T235" s="247" t="s">
        <v>111</v>
      </c>
      <c r="U235" s="221">
        <v>0</v>
      </c>
      <c r="V235" s="221">
        <f>ROUND(E235*U235,2)</f>
        <v>0</v>
      </c>
      <c r="W235" s="221"/>
      <c r="X235" s="221" t="s">
        <v>112</v>
      </c>
      <c r="Y235" s="212"/>
      <c r="Z235" s="212"/>
      <c r="AA235" s="212"/>
      <c r="AB235" s="212"/>
      <c r="AC235" s="212"/>
      <c r="AD235" s="212"/>
      <c r="AE235" s="212"/>
      <c r="AF235" s="212"/>
      <c r="AG235" s="212" t="s">
        <v>113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x14ac:dyDescent="0.2">
      <c r="A236" s="225" t="s">
        <v>105</v>
      </c>
      <c r="B236" s="226" t="s">
        <v>67</v>
      </c>
      <c r="C236" s="249" t="s">
        <v>68</v>
      </c>
      <c r="D236" s="227"/>
      <c r="E236" s="228"/>
      <c r="F236" s="229"/>
      <c r="G236" s="229">
        <f>SUMIF(AG237:AG238,"&lt;&gt;NOR",G237:G238)</f>
        <v>0</v>
      </c>
      <c r="H236" s="229"/>
      <c r="I236" s="229">
        <f>SUM(I237:I238)</f>
        <v>0</v>
      </c>
      <c r="J236" s="229"/>
      <c r="K236" s="229">
        <f>SUM(K237:K238)</f>
        <v>0</v>
      </c>
      <c r="L236" s="229"/>
      <c r="M236" s="229">
        <f>SUM(M237:M238)</f>
        <v>0</v>
      </c>
      <c r="N236" s="229"/>
      <c r="O236" s="229">
        <f>SUM(O237:O238)</f>
        <v>0</v>
      </c>
      <c r="P236" s="229"/>
      <c r="Q236" s="229">
        <f>SUM(Q237:Q238)</f>
        <v>0</v>
      </c>
      <c r="R236" s="229"/>
      <c r="S236" s="229"/>
      <c r="T236" s="230"/>
      <c r="U236" s="224"/>
      <c r="V236" s="224">
        <f>SUM(V237:V238)</f>
        <v>0</v>
      </c>
      <c r="W236" s="224"/>
      <c r="X236" s="224"/>
      <c r="AG236" t="s">
        <v>106</v>
      </c>
    </row>
    <row r="237" spans="1:60" ht="22.5" outlineLevel="1" x14ac:dyDescent="0.2">
      <c r="A237" s="241">
        <v>44</v>
      </c>
      <c r="B237" s="242" t="s">
        <v>299</v>
      </c>
      <c r="C237" s="254" t="s">
        <v>300</v>
      </c>
      <c r="D237" s="243" t="s">
        <v>179</v>
      </c>
      <c r="E237" s="244">
        <v>118.072</v>
      </c>
      <c r="F237" s="245"/>
      <c r="G237" s="246">
        <f>ROUND(E237*F237,2)</f>
        <v>0</v>
      </c>
      <c r="H237" s="245"/>
      <c r="I237" s="246">
        <f>ROUND(E237*H237,2)</f>
        <v>0</v>
      </c>
      <c r="J237" s="245"/>
      <c r="K237" s="246">
        <f>ROUND(E237*J237,2)</f>
        <v>0</v>
      </c>
      <c r="L237" s="246">
        <v>21</v>
      </c>
      <c r="M237" s="246">
        <f>G237*(1+L237/100)</f>
        <v>0</v>
      </c>
      <c r="N237" s="246">
        <v>0</v>
      </c>
      <c r="O237" s="246">
        <f>ROUND(E237*N237,2)</f>
        <v>0</v>
      </c>
      <c r="P237" s="246">
        <v>0</v>
      </c>
      <c r="Q237" s="246">
        <f>ROUND(E237*P237,2)</f>
        <v>0</v>
      </c>
      <c r="R237" s="246"/>
      <c r="S237" s="246" t="s">
        <v>110</v>
      </c>
      <c r="T237" s="247" t="s">
        <v>111</v>
      </c>
      <c r="U237" s="221">
        <v>0</v>
      </c>
      <c r="V237" s="221">
        <f>ROUND(E237*U237,2)</f>
        <v>0</v>
      </c>
      <c r="W237" s="221"/>
      <c r="X237" s="221" t="s">
        <v>112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113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ht="22.5" outlineLevel="1" x14ac:dyDescent="0.2">
      <c r="A238" s="241">
        <v>45</v>
      </c>
      <c r="B238" s="242" t="s">
        <v>301</v>
      </c>
      <c r="C238" s="254" t="s">
        <v>302</v>
      </c>
      <c r="D238" s="243" t="s">
        <v>179</v>
      </c>
      <c r="E238" s="244">
        <v>359.29199999999997</v>
      </c>
      <c r="F238" s="245"/>
      <c r="G238" s="246">
        <f>ROUND(E238*F238,2)</f>
        <v>0</v>
      </c>
      <c r="H238" s="245"/>
      <c r="I238" s="246">
        <f>ROUND(E238*H238,2)</f>
        <v>0</v>
      </c>
      <c r="J238" s="245"/>
      <c r="K238" s="246">
        <f>ROUND(E238*J238,2)</f>
        <v>0</v>
      </c>
      <c r="L238" s="246">
        <v>21</v>
      </c>
      <c r="M238" s="246">
        <f>G238*(1+L238/100)</f>
        <v>0</v>
      </c>
      <c r="N238" s="246">
        <v>0</v>
      </c>
      <c r="O238" s="246">
        <f>ROUND(E238*N238,2)</f>
        <v>0</v>
      </c>
      <c r="P238" s="246">
        <v>0</v>
      </c>
      <c r="Q238" s="246">
        <f>ROUND(E238*P238,2)</f>
        <v>0</v>
      </c>
      <c r="R238" s="246"/>
      <c r="S238" s="246" t="s">
        <v>110</v>
      </c>
      <c r="T238" s="247" t="s">
        <v>111</v>
      </c>
      <c r="U238" s="221">
        <v>0</v>
      </c>
      <c r="V238" s="221">
        <f>ROUND(E238*U238,2)</f>
        <v>0</v>
      </c>
      <c r="W238" s="221"/>
      <c r="X238" s="221" t="s">
        <v>112</v>
      </c>
      <c r="Y238" s="212"/>
      <c r="Z238" s="212"/>
      <c r="AA238" s="212"/>
      <c r="AB238" s="212"/>
      <c r="AC238" s="212"/>
      <c r="AD238" s="212"/>
      <c r="AE238" s="212"/>
      <c r="AF238" s="212"/>
      <c r="AG238" s="212" t="s">
        <v>113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x14ac:dyDescent="0.2">
      <c r="A239" s="225" t="s">
        <v>105</v>
      </c>
      <c r="B239" s="226" t="s">
        <v>73</v>
      </c>
      <c r="C239" s="249" t="s">
        <v>74</v>
      </c>
      <c r="D239" s="227"/>
      <c r="E239" s="228"/>
      <c r="F239" s="229"/>
      <c r="G239" s="229">
        <f>SUMIF(AG240:AG244,"&lt;&gt;NOR",G240:G244)</f>
        <v>0</v>
      </c>
      <c r="H239" s="229"/>
      <c r="I239" s="229">
        <f>SUM(I240:I244)</f>
        <v>0</v>
      </c>
      <c r="J239" s="229"/>
      <c r="K239" s="229">
        <f>SUM(K240:K244)</f>
        <v>0</v>
      </c>
      <c r="L239" s="229"/>
      <c r="M239" s="229">
        <f>SUM(M240:M244)</f>
        <v>0</v>
      </c>
      <c r="N239" s="229"/>
      <c r="O239" s="229">
        <f>SUM(O240:O244)</f>
        <v>0.01</v>
      </c>
      <c r="P239" s="229"/>
      <c r="Q239" s="229">
        <f>SUM(Q240:Q244)</f>
        <v>0</v>
      </c>
      <c r="R239" s="229"/>
      <c r="S239" s="229"/>
      <c r="T239" s="230"/>
      <c r="U239" s="224"/>
      <c r="V239" s="224">
        <f>SUM(V240:V244)</f>
        <v>0</v>
      </c>
      <c r="W239" s="224"/>
      <c r="X239" s="224"/>
      <c r="AG239" t="s">
        <v>106</v>
      </c>
    </row>
    <row r="240" spans="1:60" outlineLevel="1" x14ac:dyDescent="0.2">
      <c r="A240" s="231">
        <v>46</v>
      </c>
      <c r="B240" s="232" t="s">
        <v>303</v>
      </c>
      <c r="C240" s="250" t="s">
        <v>304</v>
      </c>
      <c r="D240" s="233" t="s">
        <v>232</v>
      </c>
      <c r="E240" s="234">
        <v>7</v>
      </c>
      <c r="F240" s="235"/>
      <c r="G240" s="236">
        <f>ROUND(E240*F240,2)</f>
        <v>0</v>
      </c>
      <c r="H240" s="235"/>
      <c r="I240" s="236">
        <f>ROUND(E240*H240,2)</f>
        <v>0</v>
      </c>
      <c r="J240" s="235"/>
      <c r="K240" s="236">
        <f>ROUND(E240*J240,2)</f>
        <v>0</v>
      </c>
      <c r="L240" s="236">
        <v>21</v>
      </c>
      <c r="M240" s="236">
        <f>G240*(1+L240/100)</f>
        <v>0</v>
      </c>
      <c r="N240" s="236">
        <v>1.5E-3</v>
      </c>
      <c r="O240" s="236">
        <f>ROUND(E240*N240,2)</f>
        <v>0.01</v>
      </c>
      <c r="P240" s="236">
        <v>0</v>
      </c>
      <c r="Q240" s="236">
        <f>ROUND(E240*P240,2)</f>
        <v>0</v>
      </c>
      <c r="R240" s="236"/>
      <c r="S240" s="236" t="s">
        <v>110</v>
      </c>
      <c r="T240" s="237" t="s">
        <v>111</v>
      </c>
      <c r="U240" s="221">
        <v>0</v>
      </c>
      <c r="V240" s="221">
        <f>ROUND(E240*U240,2)</f>
        <v>0</v>
      </c>
      <c r="W240" s="221"/>
      <c r="X240" s="221" t="s">
        <v>112</v>
      </c>
      <c r="Y240" s="212"/>
      <c r="Z240" s="212"/>
      <c r="AA240" s="212"/>
      <c r="AB240" s="212"/>
      <c r="AC240" s="212"/>
      <c r="AD240" s="212"/>
      <c r="AE240" s="212"/>
      <c r="AF240" s="212"/>
      <c r="AG240" s="212" t="s">
        <v>305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2" t="s">
        <v>116</v>
      </c>
      <c r="D241" s="222"/>
      <c r="E241" s="223"/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117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52" t="s">
        <v>269</v>
      </c>
      <c r="D242" s="222"/>
      <c r="E242" s="223"/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117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52" t="s">
        <v>274</v>
      </c>
      <c r="D243" s="222"/>
      <c r="E243" s="223">
        <v>7</v>
      </c>
      <c r="F243" s="221"/>
      <c r="G243" s="221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117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2.5" outlineLevel="1" x14ac:dyDescent="0.2">
      <c r="A244" s="241">
        <v>47</v>
      </c>
      <c r="B244" s="242" t="s">
        <v>306</v>
      </c>
      <c r="C244" s="254" t="s">
        <v>307</v>
      </c>
      <c r="D244" s="243" t="s">
        <v>0</v>
      </c>
      <c r="E244" s="244">
        <v>190.4</v>
      </c>
      <c r="F244" s="245"/>
      <c r="G244" s="246">
        <f>ROUND(E244*F244,2)</f>
        <v>0</v>
      </c>
      <c r="H244" s="245"/>
      <c r="I244" s="246">
        <f>ROUND(E244*H244,2)</f>
        <v>0</v>
      </c>
      <c r="J244" s="245"/>
      <c r="K244" s="246">
        <f>ROUND(E244*J244,2)</f>
        <v>0</v>
      </c>
      <c r="L244" s="246">
        <v>21</v>
      </c>
      <c r="M244" s="246">
        <f>G244*(1+L244/100)</f>
        <v>0</v>
      </c>
      <c r="N244" s="246">
        <v>0</v>
      </c>
      <c r="O244" s="246">
        <f>ROUND(E244*N244,2)</f>
        <v>0</v>
      </c>
      <c r="P244" s="246">
        <v>0</v>
      </c>
      <c r="Q244" s="246">
        <f>ROUND(E244*P244,2)</f>
        <v>0</v>
      </c>
      <c r="R244" s="246"/>
      <c r="S244" s="246" t="s">
        <v>110</v>
      </c>
      <c r="T244" s="247" t="s">
        <v>111</v>
      </c>
      <c r="U244" s="221">
        <v>0</v>
      </c>
      <c r="V244" s="221">
        <f>ROUND(E244*U244,2)</f>
        <v>0</v>
      </c>
      <c r="W244" s="221"/>
      <c r="X244" s="221" t="s">
        <v>112</v>
      </c>
      <c r="Y244" s="212"/>
      <c r="Z244" s="212"/>
      <c r="AA244" s="212"/>
      <c r="AB244" s="212"/>
      <c r="AC244" s="212"/>
      <c r="AD244" s="212"/>
      <c r="AE244" s="212"/>
      <c r="AF244" s="212"/>
      <c r="AG244" s="212" t="s">
        <v>305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x14ac:dyDescent="0.2">
      <c r="A245" s="225" t="s">
        <v>105</v>
      </c>
      <c r="B245" s="226" t="s">
        <v>75</v>
      </c>
      <c r="C245" s="249" t="s">
        <v>76</v>
      </c>
      <c r="D245" s="227"/>
      <c r="E245" s="228"/>
      <c r="F245" s="229"/>
      <c r="G245" s="229">
        <f>SUMIF(AG246:AG253,"&lt;&gt;NOR",G246:G253)</f>
        <v>0</v>
      </c>
      <c r="H245" s="229"/>
      <c r="I245" s="229">
        <f>SUM(I246:I253)</f>
        <v>0</v>
      </c>
      <c r="J245" s="229"/>
      <c r="K245" s="229">
        <f>SUM(K246:K253)</f>
        <v>0</v>
      </c>
      <c r="L245" s="229"/>
      <c r="M245" s="229">
        <f>SUM(M246:M253)</f>
        <v>0</v>
      </c>
      <c r="N245" s="229"/>
      <c r="O245" s="229">
        <f>SUM(O246:O253)</f>
        <v>0.01</v>
      </c>
      <c r="P245" s="229"/>
      <c r="Q245" s="229">
        <f>SUM(Q246:Q253)</f>
        <v>0</v>
      </c>
      <c r="R245" s="229"/>
      <c r="S245" s="229"/>
      <c r="T245" s="230"/>
      <c r="U245" s="224"/>
      <c r="V245" s="224">
        <f>SUM(V246:V253)</f>
        <v>0</v>
      </c>
      <c r="W245" s="224"/>
      <c r="X245" s="224"/>
      <c r="AG245" t="s">
        <v>106</v>
      </c>
    </row>
    <row r="246" spans="1:60" ht="22.5" outlineLevel="1" x14ac:dyDescent="0.2">
      <c r="A246" s="231">
        <v>48</v>
      </c>
      <c r="B246" s="232" t="s">
        <v>308</v>
      </c>
      <c r="C246" s="250" t="s">
        <v>309</v>
      </c>
      <c r="D246" s="233" t="s">
        <v>254</v>
      </c>
      <c r="E246" s="234">
        <v>65.7</v>
      </c>
      <c r="F246" s="235"/>
      <c r="G246" s="236">
        <f>ROUND(E246*F246,2)</f>
        <v>0</v>
      </c>
      <c r="H246" s="235"/>
      <c r="I246" s="236">
        <f>ROUND(E246*H246,2)</f>
        <v>0</v>
      </c>
      <c r="J246" s="235"/>
      <c r="K246" s="236">
        <f>ROUND(E246*J246,2)</f>
        <v>0</v>
      </c>
      <c r="L246" s="236">
        <v>21</v>
      </c>
      <c r="M246" s="236">
        <f>G246*(1+L246/100)</f>
        <v>0</v>
      </c>
      <c r="N246" s="236">
        <v>0</v>
      </c>
      <c r="O246" s="236">
        <f>ROUND(E246*N246,2)</f>
        <v>0</v>
      </c>
      <c r="P246" s="236">
        <v>0</v>
      </c>
      <c r="Q246" s="236">
        <f>ROUND(E246*P246,2)</f>
        <v>0</v>
      </c>
      <c r="R246" s="236"/>
      <c r="S246" s="236" t="s">
        <v>110</v>
      </c>
      <c r="T246" s="237" t="s">
        <v>111</v>
      </c>
      <c r="U246" s="221">
        <v>0</v>
      </c>
      <c r="V246" s="221">
        <f>ROUND(E246*U246,2)</f>
        <v>0</v>
      </c>
      <c r="W246" s="221"/>
      <c r="X246" s="221" t="s">
        <v>112</v>
      </c>
      <c r="Y246" s="212"/>
      <c r="Z246" s="212"/>
      <c r="AA246" s="212"/>
      <c r="AB246" s="212"/>
      <c r="AC246" s="212"/>
      <c r="AD246" s="212"/>
      <c r="AE246" s="212"/>
      <c r="AF246" s="212"/>
      <c r="AG246" s="212" t="s">
        <v>305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52" t="s">
        <v>310</v>
      </c>
      <c r="D247" s="222"/>
      <c r="E247" s="223"/>
      <c r="F247" s="221"/>
      <c r="G247" s="221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117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2" t="s">
        <v>311</v>
      </c>
      <c r="D248" s="222"/>
      <c r="E248" s="223"/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117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52" t="s">
        <v>312</v>
      </c>
      <c r="D249" s="222"/>
      <c r="E249" s="223"/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117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52" t="s">
        <v>313</v>
      </c>
      <c r="D250" s="222"/>
      <c r="E250" s="223">
        <v>65.7</v>
      </c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117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31">
        <v>49</v>
      </c>
      <c r="B251" s="232" t="s">
        <v>314</v>
      </c>
      <c r="C251" s="250" t="s">
        <v>315</v>
      </c>
      <c r="D251" s="233" t="s">
        <v>254</v>
      </c>
      <c r="E251" s="234">
        <v>71.599999999999994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6">
        <v>1.2E-4</v>
      </c>
      <c r="O251" s="236">
        <f>ROUND(E251*N251,2)</f>
        <v>0.01</v>
      </c>
      <c r="P251" s="236">
        <v>0</v>
      </c>
      <c r="Q251" s="236">
        <f>ROUND(E251*P251,2)</f>
        <v>0</v>
      </c>
      <c r="R251" s="236"/>
      <c r="S251" s="236" t="s">
        <v>110</v>
      </c>
      <c r="T251" s="237" t="s">
        <v>111</v>
      </c>
      <c r="U251" s="221">
        <v>0</v>
      </c>
      <c r="V251" s="221">
        <f>ROUND(E251*U251,2)</f>
        <v>0</v>
      </c>
      <c r="W251" s="221"/>
      <c r="X251" s="221" t="s">
        <v>219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220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52" t="s">
        <v>310</v>
      </c>
      <c r="D252" s="222"/>
      <c r="E252" s="223"/>
      <c r="F252" s="221"/>
      <c r="G252" s="221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117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52" t="s">
        <v>316</v>
      </c>
      <c r="D253" s="222"/>
      <c r="E253" s="223">
        <v>71.599999999999994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117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x14ac:dyDescent="0.2">
      <c r="A254" s="225" t="s">
        <v>105</v>
      </c>
      <c r="B254" s="226" t="s">
        <v>63</v>
      </c>
      <c r="C254" s="249" t="s">
        <v>64</v>
      </c>
      <c r="D254" s="227"/>
      <c r="E254" s="228"/>
      <c r="F254" s="229"/>
      <c r="G254" s="229">
        <f>SUMIF(AG255:AG255,"&lt;&gt;NOR",G255:G255)</f>
        <v>0</v>
      </c>
      <c r="H254" s="229"/>
      <c r="I254" s="229">
        <f>SUM(I255:I255)</f>
        <v>0</v>
      </c>
      <c r="J254" s="229"/>
      <c r="K254" s="229">
        <f>SUM(K255:K255)</f>
        <v>0</v>
      </c>
      <c r="L254" s="229"/>
      <c r="M254" s="229">
        <f>SUM(M255:M255)</f>
        <v>0</v>
      </c>
      <c r="N254" s="229"/>
      <c r="O254" s="229">
        <f>SUM(O255:O255)</f>
        <v>0</v>
      </c>
      <c r="P254" s="229"/>
      <c r="Q254" s="229">
        <f>SUM(Q255:Q255)</f>
        <v>0</v>
      </c>
      <c r="R254" s="229"/>
      <c r="S254" s="229"/>
      <c r="T254" s="230"/>
      <c r="U254" s="224"/>
      <c r="V254" s="224">
        <f>SUM(V255:V255)</f>
        <v>0</v>
      </c>
      <c r="W254" s="224"/>
      <c r="X254" s="224"/>
      <c r="AG254" t="s">
        <v>106</v>
      </c>
    </row>
    <row r="255" spans="1:60" outlineLevel="1" x14ac:dyDescent="0.2">
      <c r="A255" s="241">
        <v>50</v>
      </c>
      <c r="B255" s="242" t="s">
        <v>317</v>
      </c>
      <c r="C255" s="254" t="s">
        <v>318</v>
      </c>
      <c r="D255" s="243" t="s">
        <v>232</v>
      </c>
      <c r="E255" s="244">
        <v>2</v>
      </c>
      <c r="F255" s="245"/>
      <c r="G255" s="246">
        <f>ROUND(E255*F255,2)</f>
        <v>0</v>
      </c>
      <c r="H255" s="245"/>
      <c r="I255" s="246">
        <f>ROUND(E255*H255,2)</f>
        <v>0</v>
      </c>
      <c r="J255" s="245"/>
      <c r="K255" s="246">
        <f>ROUND(E255*J255,2)</f>
        <v>0</v>
      </c>
      <c r="L255" s="246">
        <v>21</v>
      </c>
      <c r="M255" s="246">
        <f>G255*(1+L255/100)</f>
        <v>0</v>
      </c>
      <c r="N255" s="246">
        <v>0</v>
      </c>
      <c r="O255" s="246">
        <f>ROUND(E255*N255,2)</f>
        <v>0</v>
      </c>
      <c r="P255" s="246">
        <v>0</v>
      </c>
      <c r="Q255" s="246">
        <f>ROUND(E255*P255,2)</f>
        <v>0</v>
      </c>
      <c r="R255" s="246"/>
      <c r="S255" s="246" t="s">
        <v>233</v>
      </c>
      <c r="T255" s="247" t="s">
        <v>188</v>
      </c>
      <c r="U255" s="221">
        <v>0</v>
      </c>
      <c r="V255" s="221">
        <f>ROUND(E255*U255,2)</f>
        <v>0</v>
      </c>
      <c r="W255" s="221"/>
      <c r="X255" s="221" t="s">
        <v>112</v>
      </c>
      <c r="Y255" s="212"/>
      <c r="Z255" s="212"/>
      <c r="AA255" s="212"/>
      <c r="AB255" s="212"/>
      <c r="AC255" s="212"/>
      <c r="AD255" s="212"/>
      <c r="AE255" s="212"/>
      <c r="AF255" s="212"/>
      <c r="AG255" s="212" t="s">
        <v>199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x14ac:dyDescent="0.2">
      <c r="A256" s="225" t="s">
        <v>105</v>
      </c>
      <c r="B256" s="226" t="s">
        <v>75</v>
      </c>
      <c r="C256" s="249" t="s">
        <v>76</v>
      </c>
      <c r="D256" s="227"/>
      <c r="E256" s="228"/>
      <c r="F256" s="229"/>
      <c r="G256" s="229">
        <f>SUMIF(AG257:AG266,"&lt;&gt;NOR",G257:G266)</f>
        <v>0</v>
      </c>
      <c r="H256" s="229"/>
      <c r="I256" s="229">
        <f>SUM(I257:I266)</f>
        <v>0</v>
      </c>
      <c r="J256" s="229"/>
      <c r="K256" s="229">
        <f>SUM(K257:K266)</f>
        <v>0</v>
      </c>
      <c r="L256" s="229"/>
      <c r="M256" s="229">
        <f>SUM(M257:M266)</f>
        <v>0</v>
      </c>
      <c r="N256" s="229"/>
      <c r="O256" s="229">
        <f>SUM(O257:O266)</f>
        <v>0</v>
      </c>
      <c r="P256" s="229"/>
      <c r="Q256" s="229">
        <f>SUM(Q257:Q266)</f>
        <v>0</v>
      </c>
      <c r="R256" s="229"/>
      <c r="S256" s="229"/>
      <c r="T256" s="230"/>
      <c r="U256" s="224"/>
      <c r="V256" s="224">
        <f>SUM(V257:V266)</f>
        <v>0</v>
      </c>
      <c r="W256" s="224"/>
      <c r="X256" s="224"/>
      <c r="AG256" t="s">
        <v>106</v>
      </c>
    </row>
    <row r="257" spans="1:60" outlineLevel="1" x14ac:dyDescent="0.2">
      <c r="A257" s="231">
        <v>51</v>
      </c>
      <c r="B257" s="232" t="s">
        <v>319</v>
      </c>
      <c r="C257" s="250" t="s">
        <v>320</v>
      </c>
      <c r="D257" s="233" t="s">
        <v>232</v>
      </c>
      <c r="E257" s="234">
        <v>2</v>
      </c>
      <c r="F257" s="235"/>
      <c r="G257" s="236">
        <f>ROUND(E257*F257,2)</f>
        <v>0</v>
      </c>
      <c r="H257" s="235"/>
      <c r="I257" s="236">
        <f>ROUND(E257*H257,2)</f>
        <v>0</v>
      </c>
      <c r="J257" s="235"/>
      <c r="K257" s="236">
        <f>ROUND(E257*J257,2)</f>
        <v>0</v>
      </c>
      <c r="L257" s="236">
        <v>21</v>
      </c>
      <c r="M257" s="236">
        <f>G257*(1+L257/100)</f>
        <v>0</v>
      </c>
      <c r="N257" s="236">
        <v>0</v>
      </c>
      <c r="O257" s="236">
        <f>ROUND(E257*N257,2)</f>
        <v>0</v>
      </c>
      <c r="P257" s="236">
        <v>0</v>
      </c>
      <c r="Q257" s="236">
        <f>ROUND(E257*P257,2)</f>
        <v>0</v>
      </c>
      <c r="R257" s="236"/>
      <c r="S257" s="236" t="s">
        <v>110</v>
      </c>
      <c r="T257" s="237" t="s">
        <v>111</v>
      </c>
      <c r="U257" s="221">
        <v>0</v>
      </c>
      <c r="V257" s="221">
        <f>ROUND(E257*U257,2)</f>
        <v>0</v>
      </c>
      <c r="W257" s="221"/>
      <c r="X257" s="221" t="s">
        <v>112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305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52" t="s">
        <v>321</v>
      </c>
      <c r="D258" s="222"/>
      <c r="E258" s="223"/>
      <c r="F258" s="221"/>
      <c r="G258" s="221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117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52" t="s">
        <v>235</v>
      </c>
      <c r="D259" s="222"/>
      <c r="E259" s="223">
        <v>2</v>
      </c>
      <c r="F259" s="221"/>
      <c r="G259" s="221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21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117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31">
        <v>52</v>
      </c>
      <c r="B260" s="232" t="s">
        <v>322</v>
      </c>
      <c r="C260" s="250" t="s">
        <v>323</v>
      </c>
      <c r="D260" s="233" t="s">
        <v>232</v>
      </c>
      <c r="E260" s="234">
        <v>2</v>
      </c>
      <c r="F260" s="235"/>
      <c r="G260" s="236">
        <f>ROUND(E260*F260,2)</f>
        <v>0</v>
      </c>
      <c r="H260" s="235"/>
      <c r="I260" s="236">
        <f>ROUND(E260*H260,2)</f>
        <v>0</v>
      </c>
      <c r="J260" s="235"/>
      <c r="K260" s="236">
        <f>ROUND(E260*J260,2)</f>
        <v>0</v>
      </c>
      <c r="L260" s="236">
        <v>21</v>
      </c>
      <c r="M260" s="236">
        <f>G260*(1+L260/100)</f>
        <v>0</v>
      </c>
      <c r="N260" s="236">
        <v>1.07E-3</v>
      </c>
      <c r="O260" s="236">
        <f>ROUND(E260*N260,2)</f>
        <v>0</v>
      </c>
      <c r="P260" s="236">
        <v>0</v>
      </c>
      <c r="Q260" s="236">
        <f>ROUND(E260*P260,2)</f>
        <v>0</v>
      </c>
      <c r="R260" s="236"/>
      <c r="S260" s="236" t="s">
        <v>110</v>
      </c>
      <c r="T260" s="237" t="s">
        <v>111</v>
      </c>
      <c r="U260" s="221">
        <v>0</v>
      </c>
      <c r="V260" s="221">
        <f>ROUND(E260*U260,2)</f>
        <v>0</v>
      </c>
      <c r="W260" s="221"/>
      <c r="X260" s="221" t="s">
        <v>219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220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52" t="s">
        <v>321</v>
      </c>
      <c r="D261" s="222"/>
      <c r="E261" s="223"/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117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52" t="s">
        <v>235</v>
      </c>
      <c r="D262" s="222"/>
      <c r="E262" s="223">
        <v>2</v>
      </c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117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2.5" outlineLevel="1" x14ac:dyDescent="0.2">
      <c r="A263" s="231">
        <v>53</v>
      </c>
      <c r="B263" s="232" t="s">
        <v>324</v>
      </c>
      <c r="C263" s="250" t="s">
        <v>325</v>
      </c>
      <c r="D263" s="233" t="s">
        <v>232</v>
      </c>
      <c r="E263" s="234">
        <v>1</v>
      </c>
      <c r="F263" s="235"/>
      <c r="G263" s="236">
        <f>ROUND(E263*F263,2)</f>
        <v>0</v>
      </c>
      <c r="H263" s="235"/>
      <c r="I263" s="236">
        <f>ROUND(E263*H263,2)</f>
        <v>0</v>
      </c>
      <c r="J263" s="235"/>
      <c r="K263" s="236">
        <f>ROUND(E263*J263,2)</f>
        <v>0</v>
      </c>
      <c r="L263" s="236">
        <v>21</v>
      </c>
      <c r="M263" s="236">
        <f>G263*(1+L263/100)</f>
        <v>0</v>
      </c>
      <c r="N263" s="236">
        <v>0</v>
      </c>
      <c r="O263" s="236">
        <f>ROUND(E263*N263,2)</f>
        <v>0</v>
      </c>
      <c r="P263" s="236">
        <v>0</v>
      </c>
      <c r="Q263" s="236">
        <f>ROUND(E263*P263,2)</f>
        <v>0</v>
      </c>
      <c r="R263" s="236"/>
      <c r="S263" s="236" t="s">
        <v>110</v>
      </c>
      <c r="T263" s="237" t="s">
        <v>111</v>
      </c>
      <c r="U263" s="221">
        <v>0</v>
      </c>
      <c r="V263" s="221">
        <f>ROUND(E263*U263,2)</f>
        <v>0</v>
      </c>
      <c r="W263" s="221"/>
      <c r="X263" s="221" t="s">
        <v>112</v>
      </c>
      <c r="Y263" s="212"/>
      <c r="Z263" s="212"/>
      <c r="AA263" s="212"/>
      <c r="AB263" s="212"/>
      <c r="AC263" s="212"/>
      <c r="AD263" s="212"/>
      <c r="AE263" s="212"/>
      <c r="AF263" s="212"/>
      <c r="AG263" s="212" t="s">
        <v>305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9"/>
      <c r="B264" s="220"/>
      <c r="C264" s="252" t="s">
        <v>234</v>
      </c>
      <c r="D264" s="222"/>
      <c r="E264" s="223"/>
      <c r="F264" s="221"/>
      <c r="G264" s="221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21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117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52" t="s">
        <v>55</v>
      </c>
      <c r="D265" s="222"/>
      <c r="E265" s="223">
        <v>1</v>
      </c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117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ht="22.5" outlineLevel="1" x14ac:dyDescent="0.2">
      <c r="A266" s="241">
        <v>54</v>
      </c>
      <c r="B266" s="242" t="s">
        <v>326</v>
      </c>
      <c r="C266" s="254" t="s">
        <v>327</v>
      </c>
      <c r="D266" s="243" t="s">
        <v>0</v>
      </c>
      <c r="E266" s="244">
        <v>221.102</v>
      </c>
      <c r="F266" s="245"/>
      <c r="G266" s="246">
        <f>ROUND(E266*F266,2)</f>
        <v>0</v>
      </c>
      <c r="H266" s="245"/>
      <c r="I266" s="246">
        <f>ROUND(E266*H266,2)</f>
        <v>0</v>
      </c>
      <c r="J266" s="245"/>
      <c r="K266" s="246">
        <f>ROUND(E266*J266,2)</f>
        <v>0</v>
      </c>
      <c r="L266" s="246">
        <v>21</v>
      </c>
      <c r="M266" s="246">
        <f>G266*(1+L266/100)</f>
        <v>0</v>
      </c>
      <c r="N266" s="246">
        <v>0</v>
      </c>
      <c r="O266" s="246">
        <f>ROUND(E266*N266,2)</f>
        <v>0</v>
      </c>
      <c r="P266" s="246">
        <v>0</v>
      </c>
      <c r="Q266" s="246">
        <f>ROUND(E266*P266,2)</f>
        <v>0</v>
      </c>
      <c r="R266" s="246"/>
      <c r="S266" s="246" t="s">
        <v>110</v>
      </c>
      <c r="T266" s="247" t="s">
        <v>111</v>
      </c>
      <c r="U266" s="221">
        <v>0</v>
      </c>
      <c r="V266" s="221">
        <f>ROUND(E266*U266,2)</f>
        <v>0</v>
      </c>
      <c r="W266" s="221"/>
      <c r="X266" s="221" t="s">
        <v>112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305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x14ac:dyDescent="0.2">
      <c r="A267" s="225" t="s">
        <v>105</v>
      </c>
      <c r="B267" s="226" t="s">
        <v>69</v>
      </c>
      <c r="C267" s="249" t="s">
        <v>70</v>
      </c>
      <c r="D267" s="227"/>
      <c r="E267" s="228"/>
      <c r="F267" s="229"/>
      <c r="G267" s="229">
        <f>SUMIF(AG268:AG268,"&lt;&gt;NOR",G268:G268)</f>
        <v>0</v>
      </c>
      <c r="H267" s="229"/>
      <c r="I267" s="229">
        <f>SUM(I268:I268)</f>
        <v>0</v>
      </c>
      <c r="J267" s="229"/>
      <c r="K267" s="229">
        <f>SUM(K268:K268)</f>
        <v>0</v>
      </c>
      <c r="L267" s="229"/>
      <c r="M267" s="229">
        <f>SUM(M268:M268)</f>
        <v>0</v>
      </c>
      <c r="N267" s="229"/>
      <c r="O267" s="229">
        <f>SUM(O268:O268)</f>
        <v>0</v>
      </c>
      <c r="P267" s="229"/>
      <c r="Q267" s="229">
        <f>SUM(Q268:Q268)</f>
        <v>0</v>
      </c>
      <c r="R267" s="229"/>
      <c r="S267" s="229"/>
      <c r="T267" s="230"/>
      <c r="U267" s="224"/>
      <c r="V267" s="224">
        <f>SUM(V268:V268)</f>
        <v>0</v>
      </c>
      <c r="W267" s="224"/>
      <c r="X267" s="224"/>
      <c r="AG267" t="s">
        <v>106</v>
      </c>
    </row>
    <row r="268" spans="1:60" outlineLevel="1" x14ac:dyDescent="0.2">
      <c r="A268" s="241">
        <v>55</v>
      </c>
      <c r="B268" s="242" t="s">
        <v>328</v>
      </c>
      <c r="C268" s="254" t="s">
        <v>329</v>
      </c>
      <c r="D268" s="243" t="s">
        <v>330</v>
      </c>
      <c r="E268" s="244">
        <v>1</v>
      </c>
      <c r="F268" s="245"/>
      <c r="G268" s="246">
        <f>ROUND(E268*F268,2)</f>
        <v>0</v>
      </c>
      <c r="H268" s="245"/>
      <c r="I268" s="246">
        <f>ROUND(E268*H268,2)</f>
        <v>0</v>
      </c>
      <c r="J268" s="245"/>
      <c r="K268" s="246">
        <f>ROUND(E268*J268,2)</f>
        <v>0</v>
      </c>
      <c r="L268" s="246">
        <v>21</v>
      </c>
      <c r="M268" s="246">
        <f>G268*(1+L268/100)</f>
        <v>0</v>
      </c>
      <c r="N268" s="246">
        <v>0</v>
      </c>
      <c r="O268" s="246">
        <f>ROUND(E268*N268,2)</f>
        <v>0</v>
      </c>
      <c r="P268" s="246">
        <v>0</v>
      </c>
      <c r="Q268" s="246">
        <f>ROUND(E268*P268,2)</f>
        <v>0</v>
      </c>
      <c r="R268" s="246"/>
      <c r="S268" s="246" t="s">
        <v>233</v>
      </c>
      <c r="T268" s="247" t="s">
        <v>188</v>
      </c>
      <c r="U268" s="221">
        <v>0</v>
      </c>
      <c r="V268" s="221">
        <f>ROUND(E268*U268,2)</f>
        <v>0</v>
      </c>
      <c r="W268" s="221"/>
      <c r="X268" s="221" t="s">
        <v>112</v>
      </c>
      <c r="Y268" s="212"/>
      <c r="Z268" s="212"/>
      <c r="AA268" s="212"/>
      <c r="AB268" s="212"/>
      <c r="AC268" s="212"/>
      <c r="AD268" s="212"/>
      <c r="AE268" s="212"/>
      <c r="AF268" s="212"/>
      <c r="AG268" s="212" t="s">
        <v>113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x14ac:dyDescent="0.2">
      <c r="A269" s="225" t="s">
        <v>105</v>
      </c>
      <c r="B269" s="226" t="s">
        <v>71</v>
      </c>
      <c r="C269" s="249" t="s">
        <v>72</v>
      </c>
      <c r="D269" s="227"/>
      <c r="E269" s="228"/>
      <c r="F269" s="229"/>
      <c r="G269" s="229">
        <f>SUMIF(AG270:AG270,"&lt;&gt;NOR",G270:G270)</f>
        <v>0</v>
      </c>
      <c r="H269" s="229"/>
      <c r="I269" s="229">
        <f>SUM(I270:I270)</f>
        <v>0</v>
      </c>
      <c r="J269" s="229"/>
      <c r="K269" s="229">
        <f>SUM(K270:K270)</f>
        <v>0</v>
      </c>
      <c r="L269" s="229"/>
      <c r="M269" s="229">
        <f>SUM(M270:M270)</f>
        <v>0</v>
      </c>
      <c r="N269" s="229"/>
      <c r="O269" s="229">
        <f>SUM(O270:O270)</f>
        <v>0</v>
      </c>
      <c r="P269" s="229"/>
      <c r="Q269" s="229">
        <f>SUM(Q270:Q270)</f>
        <v>0</v>
      </c>
      <c r="R269" s="229"/>
      <c r="S269" s="229"/>
      <c r="T269" s="230"/>
      <c r="U269" s="224"/>
      <c r="V269" s="224">
        <f>SUM(V270:V270)</f>
        <v>0</v>
      </c>
      <c r="W269" s="224"/>
      <c r="X269" s="224"/>
      <c r="AG269" t="s">
        <v>106</v>
      </c>
    </row>
    <row r="270" spans="1:60" outlineLevel="1" x14ac:dyDescent="0.2">
      <c r="A270" s="231">
        <v>56</v>
      </c>
      <c r="B270" s="232" t="s">
        <v>331</v>
      </c>
      <c r="C270" s="250" t="s">
        <v>332</v>
      </c>
      <c r="D270" s="233" t="s">
        <v>0</v>
      </c>
      <c r="E270" s="234">
        <v>8723.491</v>
      </c>
      <c r="F270" s="235"/>
      <c r="G270" s="236">
        <f>ROUND(E270*F270,2)</f>
        <v>0</v>
      </c>
      <c r="H270" s="235"/>
      <c r="I270" s="236">
        <f>ROUND(E270*H270,2)</f>
        <v>0</v>
      </c>
      <c r="J270" s="235"/>
      <c r="K270" s="236">
        <f>ROUND(E270*J270,2)</f>
        <v>0</v>
      </c>
      <c r="L270" s="236">
        <v>21</v>
      </c>
      <c r="M270" s="236">
        <f>G270*(1+L270/100)</f>
        <v>0</v>
      </c>
      <c r="N270" s="236">
        <v>0</v>
      </c>
      <c r="O270" s="236">
        <f>ROUND(E270*N270,2)</f>
        <v>0</v>
      </c>
      <c r="P270" s="236">
        <v>0</v>
      </c>
      <c r="Q270" s="236">
        <f>ROUND(E270*P270,2)</f>
        <v>0</v>
      </c>
      <c r="R270" s="236"/>
      <c r="S270" s="236" t="s">
        <v>233</v>
      </c>
      <c r="T270" s="237" t="s">
        <v>188</v>
      </c>
      <c r="U270" s="221">
        <v>0</v>
      </c>
      <c r="V270" s="221">
        <f>ROUND(E270*U270,2)</f>
        <v>0</v>
      </c>
      <c r="W270" s="221"/>
      <c r="X270" s="221" t="s">
        <v>112</v>
      </c>
      <c r="Y270" s="212"/>
      <c r="Z270" s="212"/>
      <c r="AA270" s="212"/>
      <c r="AB270" s="212"/>
      <c r="AC270" s="212"/>
      <c r="AD270" s="212"/>
      <c r="AE270" s="212"/>
      <c r="AF270" s="212"/>
      <c r="AG270" s="212" t="s">
        <v>113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x14ac:dyDescent="0.2">
      <c r="A271" s="3"/>
      <c r="B271" s="4"/>
      <c r="C271" s="255"/>
      <c r="D271" s="6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AE271">
        <v>15</v>
      </c>
      <c r="AF271">
        <v>21</v>
      </c>
      <c r="AG271" t="s">
        <v>92</v>
      </c>
    </row>
    <row r="272" spans="1:60" x14ac:dyDescent="0.2">
      <c r="A272" s="215"/>
      <c r="B272" s="216" t="s">
        <v>29</v>
      </c>
      <c r="C272" s="256"/>
      <c r="D272" s="217"/>
      <c r="E272" s="218"/>
      <c r="F272" s="218"/>
      <c r="G272" s="248">
        <f>G8+G98+G102+G144+G156+G178+G226+G228+G230+G236+G239+G245+G254+G256+G267+G269</f>
        <v>0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AE272">
        <f>SUMIF(L7:L270,AE271,G7:G270)</f>
        <v>0</v>
      </c>
      <c r="AF272">
        <f>SUMIF(L7:L270,AF271,G7:G270)</f>
        <v>0</v>
      </c>
      <c r="AG272" t="s">
        <v>333</v>
      </c>
    </row>
    <row r="273" spans="3:33" x14ac:dyDescent="0.2">
      <c r="C273" s="257"/>
      <c r="D273" s="10"/>
      <c r="AG273" t="s">
        <v>334</v>
      </c>
    </row>
    <row r="274" spans="3:33" x14ac:dyDescent="0.2">
      <c r="D274" s="10"/>
    </row>
    <row r="275" spans="3:33" x14ac:dyDescent="0.2">
      <c r="D275" s="10"/>
    </row>
    <row r="276" spans="3:33" x14ac:dyDescent="0.2">
      <c r="D276" s="10"/>
    </row>
    <row r="277" spans="3:33" x14ac:dyDescent="0.2">
      <c r="D277" s="10"/>
    </row>
    <row r="278" spans="3:33" x14ac:dyDescent="0.2">
      <c r="D278" s="10"/>
    </row>
    <row r="279" spans="3:33" x14ac:dyDescent="0.2">
      <c r="D279" s="10"/>
    </row>
    <row r="280" spans="3:33" x14ac:dyDescent="0.2">
      <c r="D280" s="10"/>
    </row>
    <row r="281" spans="3:33" x14ac:dyDescent="0.2">
      <c r="D281" s="10"/>
    </row>
    <row r="282" spans="3:33" x14ac:dyDescent="0.2">
      <c r="D282" s="10"/>
    </row>
    <row r="283" spans="3:33" x14ac:dyDescent="0.2">
      <c r="D283" s="10"/>
    </row>
    <row r="284" spans="3:33" x14ac:dyDescent="0.2">
      <c r="D284" s="10"/>
    </row>
    <row r="285" spans="3:33" x14ac:dyDescent="0.2">
      <c r="D285" s="10"/>
    </row>
    <row r="286" spans="3:33" x14ac:dyDescent="0.2">
      <c r="D286" s="10"/>
    </row>
    <row r="287" spans="3:33" x14ac:dyDescent="0.2">
      <c r="D287" s="10"/>
    </row>
    <row r="288" spans="3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yogxUcyyGa16QQWGPZ7E0KfuZX7SHlQVyPXpFTF6K+njIU9HpDN4e3jZlS2ZFpGaraQHQOFHqcXYvV1hGAdjQ==" saltValue="Clfn+DPZwAYI254zhHAinA==" spinCount="100000" sheet="1"/>
  <mergeCells count="13">
    <mergeCell ref="C191:G191"/>
    <mergeCell ref="C100:G100"/>
    <mergeCell ref="C104:G104"/>
    <mergeCell ref="C108:G108"/>
    <mergeCell ref="C151:G151"/>
    <mergeCell ref="C158:G158"/>
    <mergeCell ref="C180:G180"/>
    <mergeCell ref="A1:G1"/>
    <mergeCell ref="C2:G2"/>
    <mergeCell ref="C3:G3"/>
    <mergeCell ref="C4:G4"/>
    <mergeCell ref="C10:G10"/>
    <mergeCell ref="C89:G8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Bartolšicová</dc:creator>
  <cp:lastModifiedBy>Romana Bartolšicová</cp:lastModifiedBy>
  <cp:lastPrinted>2019-03-19T12:27:02Z</cp:lastPrinted>
  <dcterms:created xsi:type="dcterms:W3CDTF">2009-04-08T07:15:50Z</dcterms:created>
  <dcterms:modified xsi:type="dcterms:W3CDTF">2021-05-05T12:43:14Z</dcterms:modified>
</cp:coreProperties>
</file>